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codeName="{E757BCB4-07E6-AE0B-56E0-F0EEF7A6E26C}"/>
  <workbookPr codeName="DieseArbeitsmappe" defaultThemeVersion="166925"/>
  <mc:AlternateContent xmlns:mc="http://schemas.openxmlformats.org/markup-compatibility/2006">
    <mc:Choice Requires="x15">
      <x15ac:absPath xmlns:x15ac="http://schemas.microsoft.com/office/spreadsheetml/2010/11/ac" url="C:\Users\Markus Schmid\Desktop\Mixed Philosophy\15_Paper_Bot\"/>
    </mc:Choice>
  </mc:AlternateContent>
  <xr:revisionPtr revIDLastSave="0" documentId="13_ncr:1_{0DF6462E-A1A6-44EA-836D-C88BE0D23A09}" xr6:coauthVersionLast="47" xr6:coauthVersionMax="47" xr10:uidLastSave="{00000000-0000-0000-0000-000000000000}"/>
  <bookViews>
    <workbookView xWindow="-120" yWindow="-120" windowWidth="29040" windowHeight="15720" tabRatio="935" xr2:uid="{D7F6FE99-E636-4ACC-994C-EC3FCA602826}"/>
  </bookViews>
  <sheets>
    <sheet name="Steuerung" sheetId="20" r:id="rId1"/>
    <sheet name="Overview" sheetId="21" state="veryHidden" r:id="rId2"/>
    <sheet name="SCConfig" sheetId="23" state="veryHidden" r:id="rId3"/>
    <sheet name="Konfigurator" sheetId="22" state="veryHidden" r:id="rId4"/>
    <sheet name="AOP" sheetId="3" state="veryHidden" r:id="rId5"/>
    <sheet name="Suchbegriffe" sheetId="2" state="veryHidden" r:id="rId6"/>
    <sheet name="Suchbegriffe2" sheetId="4" state="veryHidden" r:id="rId7"/>
    <sheet name="Suchbegriffe3" sheetId="31" state="veryHidden" r:id="rId8"/>
    <sheet name="Deckblatt" sheetId="30" state="veryHidden" r:id="rId9"/>
    <sheet name="Sperrvermerk" sheetId="34" state="veryHidden" r:id="rId10"/>
    <sheet name="Eidestattliche Erklärung" sheetId="9" state="veryHidden" r:id="rId11"/>
    <sheet name="Danksagung" sheetId="6" state="veryHidden" r:id="rId12"/>
    <sheet name="Abstrakt" sheetId="7" state="veryHidden" r:id="rId13"/>
    <sheet name="Abstract" sheetId="17" state="veryHidden" r:id="rId14"/>
    <sheet name="ABBVZ" sheetId="10" state="veryHidden" r:id="rId15"/>
    <sheet name="ABKVZ" sheetId="32" state="veryHidden" r:id="rId16"/>
    <sheet name="TBVZ" sheetId="16" state="veryHidden" r:id="rId17"/>
    <sheet name="IVZ" sheetId="35" state="veryHidden" r:id="rId18"/>
    <sheet name="Anhang" sheetId="36" state="veryHidden" r:id="rId19"/>
    <sheet name="C-DB" sheetId="37" state="veryHidden" r:id="rId20"/>
    <sheet name="Content" sheetId="38" state="veryHidden" r:id="rId21"/>
    <sheet name="Tabelle0" sheetId="28" state="veryHidden" r:id="rId22"/>
    <sheet name="T1" sheetId="12" state="veryHidden" r:id="rId23"/>
    <sheet name="T3" sheetId="29" state="veryHidden" r:id="rId24"/>
    <sheet name="R" sheetId="40" state="veryHidden" r:id="rId25"/>
    <sheet name="REF" sheetId="41" state="veryHidden" r:id="rId26"/>
    <sheet name="Konsolidierung" sheetId="39" state="veryHidden" r:id="rId27"/>
    <sheet name="T4" sheetId="13" state="veryHidden" r:id="rId28"/>
    <sheet name="Tabelle44" sheetId="26" state="veryHidden" r:id="rId29"/>
    <sheet name="Tabelle10" sheetId="27" state="veryHidden" r:id="rId30"/>
  </sheets>
  <functionGroups builtInGroupCount="19"/>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1" i="27" l="1"/>
  <c r="D141" i="27"/>
  <c r="F140" i="27"/>
  <c r="E140" i="27"/>
  <c r="D140" i="27"/>
  <c r="F139" i="27"/>
  <c r="E139" i="27"/>
  <c r="D139" i="27"/>
  <c r="F138" i="27"/>
  <c r="E138" i="27"/>
  <c r="D138" i="27"/>
  <c r="E137" i="27"/>
  <c r="D137" i="27"/>
  <c r="F136" i="27"/>
  <c r="E136" i="27"/>
  <c r="D136" i="27"/>
  <c r="F135" i="27"/>
  <c r="E135" i="27"/>
  <c r="D135" i="27"/>
  <c r="F134" i="27"/>
  <c r="E134" i="27"/>
  <c r="D134" i="27"/>
  <c r="E133" i="27"/>
  <c r="D133" i="27"/>
  <c r="F132" i="27"/>
  <c r="E132" i="27"/>
  <c r="D132" i="27"/>
  <c r="F131" i="27"/>
  <c r="E131" i="27"/>
  <c r="D131" i="27"/>
  <c r="F130" i="27"/>
  <c r="E130" i="27"/>
  <c r="D130" i="27"/>
  <c r="E129" i="27"/>
  <c r="D129" i="27"/>
  <c r="F128" i="27"/>
  <c r="E128" i="27"/>
  <c r="D128" i="27"/>
  <c r="F127" i="27"/>
  <c r="E127" i="27"/>
  <c r="D127" i="27"/>
  <c r="F126" i="27"/>
  <c r="E126" i="27"/>
  <c r="D126" i="27"/>
  <c r="E125" i="27"/>
  <c r="D125" i="27"/>
  <c r="F124" i="27"/>
  <c r="E124" i="27"/>
  <c r="D124" i="27"/>
  <c r="F123" i="27"/>
  <c r="E123" i="27"/>
  <c r="D123" i="27"/>
  <c r="F122" i="27"/>
  <c r="E122" i="27"/>
  <c r="D122" i="27"/>
  <c r="E121" i="27"/>
  <c r="D121" i="27"/>
  <c r="F120" i="27"/>
  <c r="E120" i="27"/>
  <c r="D120" i="27"/>
  <c r="F119" i="27"/>
  <c r="E119" i="27"/>
  <c r="D119" i="27"/>
  <c r="F118" i="27"/>
  <c r="E118" i="27"/>
  <c r="D118" i="27"/>
  <c r="E117" i="27"/>
  <c r="D117" i="27"/>
  <c r="F116" i="27"/>
  <c r="E116" i="27"/>
  <c r="D116" i="27"/>
  <c r="F115" i="27"/>
  <c r="E115" i="27"/>
  <c r="D115" i="27"/>
  <c r="F114" i="27"/>
  <c r="E114" i="27"/>
  <c r="D114" i="27"/>
  <c r="E113" i="27"/>
  <c r="D113" i="27"/>
  <c r="F112" i="27"/>
  <c r="E112" i="27"/>
  <c r="D112" i="27"/>
  <c r="F111" i="27"/>
  <c r="E111" i="27"/>
  <c r="D111" i="27"/>
  <c r="F110" i="27"/>
  <c r="E110" i="27"/>
  <c r="D110" i="27"/>
  <c r="E109" i="27"/>
  <c r="D109" i="27"/>
  <c r="F108" i="27"/>
  <c r="E108" i="27"/>
  <c r="D108" i="27"/>
  <c r="F107" i="27"/>
  <c r="E107" i="27"/>
  <c r="D107" i="27"/>
  <c r="F106" i="27"/>
  <c r="E106" i="27"/>
  <c r="D106" i="27"/>
  <c r="E105" i="27"/>
  <c r="D105" i="27"/>
  <c r="F104" i="27"/>
  <c r="E104" i="27"/>
  <c r="D104" i="27"/>
  <c r="F103" i="27"/>
  <c r="E103" i="27"/>
  <c r="D103" i="27"/>
  <c r="F102" i="27"/>
  <c r="E102" i="27"/>
  <c r="D102" i="27"/>
  <c r="E101" i="27"/>
  <c r="D101" i="27"/>
  <c r="F100" i="27"/>
  <c r="E100" i="27"/>
  <c r="D100" i="27"/>
  <c r="F99" i="27"/>
  <c r="E99" i="27"/>
  <c r="D99" i="27"/>
  <c r="F98" i="27"/>
  <c r="E98" i="27"/>
  <c r="D98" i="27"/>
  <c r="E97" i="27"/>
  <c r="D97" i="27"/>
  <c r="F96" i="27"/>
  <c r="E96" i="27"/>
  <c r="D96" i="27"/>
  <c r="F95" i="27"/>
  <c r="E95" i="27"/>
  <c r="D95" i="27"/>
  <c r="F94" i="27"/>
  <c r="E94" i="27"/>
  <c r="D94" i="27"/>
  <c r="E93" i="27"/>
  <c r="D93" i="27"/>
  <c r="F92" i="27"/>
  <c r="E92" i="27"/>
  <c r="D92" i="27"/>
  <c r="F91" i="27"/>
  <c r="E91" i="27"/>
  <c r="D91" i="27"/>
  <c r="F90" i="27"/>
  <c r="E90" i="27"/>
  <c r="D90" i="27"/>
  <c r="E89" i="27"/>
  <c r="D89" i="27"/>
  <c r="F88" i="27"/>
  <c r="E88" i="27"/>
  <c r="D88" i="27"/>
  <c r="F87" i="27"/>
  <c r="E87" i="27"/>
  <c r="D87" i="27"/>
  <c r="F86" i="27"/>
  <c r="E86" i="27"/>
  <c r="D86" i="27"/>
  <c r="E85" i="27"/>
  <c r="D85" i="27"/>
  <c r="F84" i="27"/>
  <c r="E84" i="27"/>
  <c r="D84" i="27"/>
  <c r="F83" i="27"/>
  <c r="E83" i="27"/>
  <c r="D83" i="27"/>
  <c r="F82" i="27"/>
  <c r="E82" i="27"/>
  <c r="D82" i="27"/>
  <c r="E81" i="27"/>
  <c r="D81" i="27"/>
  <c r="F80" i="27"/>
  <c r="E80" i="27"/>
  <c r="D80" i="27"/>
  <c r="F79" i="27"/>
  <c r="E79" i="27"/>
  <c r="D79" i="27"/>
  <c r="F78" i="27"/>
  <c r="E78" i="27"/>
  <c r="D78" i="27"/>
  <c r="E77" i="27"/>
  <c r="D77" i="27"/>
  <c r="F76" i="27"/>
  <c r="E76" i="27"/>
  <c r="D76" i="27"/>
  <c r="F75" i="27"/>
  <c r="E75" i="27"/>
  <c r="D75" i="27"/>
  <c r="F74" i="27"/>
  <c r="E74" i="27"/>
  <c r="D74" i="27"/>
  <c r="E73" i="27"/>
  <c r="D73" i="27"/>
  <c r="F72" i="27"/>
  <c r="E72" i="27"/>
  <c r="D72" i="27"/>
  <c r="F71" i="27"/>
  <c r="E71" i="27"/>
  <c r="D71" i="27"/>
  <c r="F70" i="27"/>
  <c r="E70" i="27"/>
  <c r="D70" i="27"/>
  <c r="E69" i="27"/>
  <c r="D69" i="27"/>
  <c r="F68" i="27"/>
  <c r="E68" i="27"/>
  <c r="D68" i="27"/>
  <c r="F67" i="27"/>
  <c r="E67" i="27"/>
  <c r="D67" i="27"/>
  <c r="F66" i="27"/>
  <c r="E66" i="27"/>
  <c r="D66" i="27"/>
  <c r="E65" i="27"/>
  <c r="D65" i="27"/>
  <c r="F64" i="27"/>
  <c r="E64" i="27"/>
  <c r="D64" i="27"/>
  <c r="F63" i="27"/>
  <c r="E63" i="27"/>
  <c r="D63" i="27"/>
  <c r="F62" i="27"/>
  <c r="E62" i="27"/>
  <c r="D62" i="27"/>
  <c r="E61" i="27"/>
  <c r="D61" i="27"/>
  <c r="F60" i="27"/>
  <c r="E60" i="27"/>
  <c r="D60" i="27"/>
  <c r="F59" i="27"/>
  <c r="E59" i="27"/>
  <c r="D59" i="27"/>
  <c r="F58" i="27"/>
  <c r="E58" i="27"/>
  <c r="D58" i="27"/>
  <c r="E57" i="27"/>
  <c r="D57" i="27"/>
  <c r="G56" i="27"/>
  <c r="F56" i="27"/>
  <c r="E56" i="27"/>
  <c r="D56" i="27"/>
  <c r="E55" i="27"/>
  <c r="D55" i="27"/>
  <c r="G54" i="27"/>
  <c r="F54" i="27"/>
  <c r="E54" i="27"/>
  <c r="D54" i="27"/>
  <c r="E53" i="27"/>
  <c r="D53" i="27"/>
  <c r="G52" i="27"/>
  <c r="F52" i="27"/>
  <c r="E52" i="27"/>
  <c r="D52" i="27"/>
  <c r="E51" i="27"/>
  <c r="D51" i="27"/>
  <c r="G50" i="27"/>
  <c r="F50" i="27"/>
  <c r="E50" i="27"/>
  <c r="D50" i="27"/>
  <c r="E49" i="27"/>
  <c r="D49" i="27"/>
  <c r="G48" i="27"/>
  <c r="F48" i="27"/>
  <c r="E48" i="27"/>
  <c r="D48" i="27"/>
  <c r="E47" i="27"/>
  <c r="D47" i="27"/>
  <c r="G46" i="27"/>
  <c r="F46" i="27"/>
  <c r="E46" i="27"/>
  <c r="D46" i="27"/>
  <c r="E45" i="27"/>
  <c r="D45" i="27"/>
  <c r="G44" i="27"/>
  <c r="F44" i="27"/>
  <c r="E44" i="27"/>
  <c r="D44" i="27"/>
  <c r="E43" i="27"/>
  <c r="D43" i="27"/>
  <c r="G42" i="27"/>
  <c r="F42" i="27"/>
  <c r="E42" i="27"/>
  <c r="D42" i="27"/>
  <c r="E41" i="27"/>
  <c r="D41" i="27"/>
  <c r="G40" i="27"/>
  <c r="F40" i="27"/>
  <c r="E40" i="27"/>
  <c r="D40" i="27"/>
  <c r="E39" i="27"/>
  <c r="D39" i="27"/>
  <c r="G38" i="27"/>
  <c r="F38" i="27"/>
  <c r="E38" i="27"/>
  <c r="D38" i="27"/>
  <c r="E37" i="27"/>
  <c r="D37" i="27"/>
  <c r="G36" i="27"/>
  <c r="F36" i="27"/>
  <c r="E36" i="27"/>
  <c r="D36" i="27"/>
  <c r="E35" i="27"/>
  <c r="D35" i="27"/>
  <c r="G34" i="27"/>
  <c r="F34" i="27"/>
  <c r="E34" i="27"/>
  <c r="D34" i="27"/>
  <c r="G32" i="27"/>
  <c r="F32" i="27"/>
  <c r="F141" i="27" s="1"/>
  <c r="G31" i="27"/>
  <c r="D27" i="27"/>
  <c r="E2" i="26"/>
  <c r="U39" i="22"/>
  <c r="O39" i="22"/>
  <c r="U38" i="22"/>
  <c r="O38" i="22"/>
  <c r="U37" i="22"/>
  <c r="O37" i="22"/>
  <c r="U36" i="22"/>
  <c r="O36" i="22"/>
  <c r="U35" i="22"/>
  <c r="O35" i="22"/>
  <c r="U34" i="22"/>
  <c r="O34" i="22"/>
  <c r="U33" i="22"/>
  <c r="O33" i="22"/>
  <c r="U32" i="22"/>
  <c r="O32" i="22"/>
  <c r="U31" i="22"/>
  <c r="O31" i="22"/>
  <c r="U30" i="22"/>
  <c r="O30" i="22"/>
  <c r="U29" i="22"/>
  <c r="O29" i="22"/>
  <c r="U28" i="22"/>
  <c r="O28" i="22"/>
  <c r="U27" i="22"/>
  <c r="U26" i="22"/>
  <c r="U25" i="22"/>
  <c r="CA24" i="22"/>
  <c r="U24" i="22"/>
  <c r="U23" i="22"/>
  <c r="U22" i="22"/>
  <c r="U21" i="22"/>
  <c r="O21" i="22"/>
  <c r="U20" i="22"/>
  <c r="O20" i="22"/>
  <c r="U19" i="22"/>
  <c r="O19" i="22"/>
  <c r="U18" i="22"/>
  <c r="O18" i="22"/>
  <c r="U17" i="22"/>
  <c r="O17" i="22"/>
  <c r="U16" i="22"/>
  <c r="O16" i="22"/>
  <c r="U15" i="22"/>
  <c r="O15" i="22"/>
  <c r="U14" i="22"/>
  <c r="O14" i="22"/>
  <c r="U13" i="22"/>
  <c r="O13" i="22"/>
  <c r="U12" i="22"/>
  <c r="O12" i="22"/>
  <c r="U11" i="22"/>
  <c r="O11" i="22"/>
  <c r="U10" i="22"/>
  <c r="O10" i="22"/>
  <c r="U9" i="22"/>
  <c r="U8" i="22"/>
  <c r="U7" i="22"/>
  <c r="U6" i="22"/>
  <c r="U5" i="22"/>
  <c r="U4" i="22"/>
  <c r="U3" i="22"/>
  <c r="J16" i="21"/>
  <c r="J15" i="21"/>
  <c r="J14" i="21"/>
  <c r="AD13" i="21"/>
  <c r="J13" i="21"/>
  <c r="AD12" i="21"/>
  <c r="J12" i="21"/>
  <c r="AD11" i="21"/>
  <c r="J11" i="21"/>
  <c r="AD10" i="21"/>
  <c r="J10" i="21"/>
  <c r="AD9" i="21"/>
  <c r="J9" i="21"/>
  <c r="G9" i="21"/>
  <c r="AD8" i="21"/>
  <c r="J8" i="21"/>
  <c r="G8" i="21"/>
  <c r="AH7" i="21"/>
  <c r="AD7" i="21"/>
  <c r="J7" i="21"/>
  <c r="G7" i="21"/>
  <c r="AH6" i="21"/>
  <c r="AD6" i="21"/>
  <c r="J6" i="21"/>
  <c r="AH5" i="21"/>
  <c r="AD5" i="21"/>
  <c r="J5" i="21"/>
  <c r="AH4" i="21"/>
  <c r="AD4" i="21"/>
  <c r="N4" i="21"/>
  <c r="J4" i="21"/>
  <c r="AH3" i="21"/>
  <c r="AD3" i="21"/>
  <c r="J3" i="21"/>
  <c r="AH2" i="21"/>
  <c r="AD2" i="21"/>
  <c r="J2" i="21"/>
  <c r="L18" i="26"/>
  <c r="G141" i="27" l="1"/>
  <c r="G139" i="27"/>
  <c r="G137" i="27"/>
  <c r="G135" i="27"/>
  <c r="G133" i="27"/>
  <c r="G131" i="27"/>
  <c r="G129" i="27"/>
  <c r="G127" i="27"/>
  <c r="G125" i="27"/>
  <c r="G123" i="27"/>
  <c r="G121" i="27"/>
  <c r="G119" i="27"/>
  <c r="G117" i="27"/>
  <c r="G115" i="27"/>
  <c r="G113" i="27"/>
  <c r="G111" i="27"/>
  <c r="G109" i="27"/>
  <c r="G107" i="27"/>
  <c r="G105" i="27"/>
  <c r="G103" i="27"/>
  <c r="G101" i="27"/>
  <c r="G99" i="27"/>
  <c r="G97" i="27"/>
  <c r="G95" i="27"/>
  <c r="G93" i="27"/>
  <c r="G91" i="27"/>
  <c r="G89" i="27"/>
  <c r="G87" i="27"/>
  <c r="G85" i="27"/>
  <c r="G83" i="27"/>
  <c r="G81" i="27"/>
  <c r="G79" i="27"/>
  <c r="G77" i="27"/>
  <c r="G75" i="27"/>
  <c r="G73" i="27"/>
  <c r="G71" i="27"/>
  <c r="G69" i="27"/>
  <c r="G67" i="27"/>
  <c r="G65" i="27"/>
  <c r="G63" i="27"/>
  <c r="G61" i="27"/>
  <c r="G59" i="27"/>
  <c r="G57" i="27"/>
  <c r="G35" i="27"/>
  <c r="G37" i="27"/>
  <c r="G39" i="27"/>
  <c r="G41" i="27"/>
  <c r="G43" i="27"/>
  <c r="G45" i="27"/>
  <c r="G47" i="27"/>
  <c r="G49" i="27"/>
  <c r="G51" i="27"/>
  <c r="G53" i="27"/>
  <c r="G55" i="27"/>
  <c r="G140" i="27"/>
  <c r="G138" i="27"/>
  <c r="G136" i="27"/>
  <c r="G134" i="27"/>
  <c r="G132" i="27"/>
  <c r="G130" i="27"/>
  <c r="G128" i="27"/>
  <c r="G126" i="27"/>
  <c r="G124" i="27"/>
  <c r="G122" i="27"/>
  <c r="G120" i="27"/>
  <c r="G118" i="27"/>
  <c r="G116" i="27"/>
  <c r="G114" i="27"/>
  <c r="G112" i="27"/>
  <c r="G110" i="27"/>
  <c r="G108" i="27"/>
  <c r="G106" i="27"/>
  <c r="G104" i="27"/>
  <c r="G102" i="27"/>
  <c r="G100" i="27"/>
  <c r="G98" i="27"/>
  <c r="G96" i="27"/>
  <c r="G94" i="27"/>
  <c r="G92" i="27"/>
  <c r="G90" i="27"/>
  <c r="G88" i="27"/>
  <c r="G86" i="27"/>
  <c r="G84" i="27"/>
  <c r="G82" i="27"/>
  <c r="G80" i="27"/>
  <c r="G78" i="27"/>
  <c r="G76" i="27"/>
  <c r="G74" i="27"/>
  <c r="G72" i="27"/>
  <c r="G70" i="27"/>
  <c r="G68" i="27"/>
  <c r="G66" i="27"/>
  <c r="G64" i="27"/>
  <c r="G62" i="27"/>
  <c r="G60" i="27"/>
  <c r="G58" i="27"/>
  <c r="F35" i="27"/>
  <c r="F37" i="27"/>
  <c r="F39" i="27"/>
  <c r="F41" i="27"/>
  <c r="F43" i="27"/>
  <c r="F45" i="27"/>
  <c r="F47" i="27"/>
  <c r="F49" i="27"/>
  <c r="F51" i="27"/>
  <c r="F53" i="27"/>
  <c r="F55" i="27"/>
  <c r="F57" i="27"/>
  <c r="F61" i="27"/>
  <c r="F65" i="27"/>
  <c r="F69" i="27"/>
  <c r="F73" i="27"/>
  <c r="F77" i="27"/>
  <c r="F81" i="27"/>
  <c r="F85" i="27"/>
  <c r="F89" i="27"/>
  <c r="F93" i="27"/>
  <c r="F97" i="27"/>
  <c r="F101" i="27"/>
  <c r="F105" i="27"/>
  <c r="F109" i="27"/>
  <c r="F113" i="27"/>
  <c r="F117" i="27"/>
  <c r="F121" i="27"/>
  <c r="F125" i="27"/>
  <c r="F129" i="27"/>
  <c r="F133" i="27"/>
  <c r="F137" i="27"/>
  <c r="F2" i="26"/>
  <c r="H2" i="26"/>
  <c r="E3" i="26" l="1"/>
  <c r="G2" i="26"/>
  <c r="F3" i="26" l="1"/>
  <c r="H3" i="26"/>
  <c r="I2" i="26" l="1"/>
  <c r="E4" i="26"/>
  <c r="G3" i="26"/>
  <c r="F4" i="26" l="1"/>
  <c r="H4" i="26"/>
  <c r="I3" i="26" l="1"/>
  <c r="E5" i="26"/>
  <c r="G4" i="26"/>
  <c r="F5" i="26" l="1"/>
  <c r="H5" i="26"/>
  <c r="I4" i="26" l="1"/>
  <c r="E6" i="26"/>
  <c r="G5" i="26"/>
  <c r="F6" i="26" l="1"/>
  <c r="H6" i="26"/>
  <c r="I5" i="26" l="1"/>
  <c r="E7" i="26"/>
  <c r="G6" i="26"/>
  <c r="F7" i="26" l="1"/>
  <c r="H7" i="26"/>
  <c r="I6" i="26" l="1"/>
  <c r="E8" i="26"/>
  <c r="G7" i="26"/>
  <c r="F8" i="26" l="1"/>
  <c r="H8" i="26"/>
  <c r="I7" i="26" l="1"/>
  <c r="E9" i="26"/>
  <c r="G8" i="26"/>
  <c r="F9" i="26" l="1"/>
  <c r="H9" i="26"/>
  <c r="I8" i="26" l="1"/>
  <c r="E10" i="26"/>
  <c r="G9" i="26"/>
  <c r="F10" i="26" l="1"/>
  <c r="H10" i="26"/>
  <c r="I9" i="26" l="1"/>
  <c r="E11" i="26"/>
  <c r="G10" i="26"/>
  <c r="F11" i="26" l="1"/>
  <c r="H11" i="26"/>
  <c r="I10" i="26" l="1"/>
  <c r="E12" i="26"/>
  <c r="G11" i="26"/>
  <c r="F12" i="26" l="1"/>
  <c r="H12" i="26"/>
  <c r="I11" i="26" l="1"/>
  <c r="E13" i="26"/>
  <c r="G12" i="26"/>
  <c r="F13" i="26" l="1"/>
  <c r="H13" i="26"/>
  <c r="I12" i="26" l="1"/>
  <c r="E14" i="26"/>
  <c r="G13" i="26"/>
  <c r="F14" i="26" l="1"/>
  <c r="H14" i="26"/>
  <c r="I13" i="26" l="1"/>
  <c r="E15" i="26"/>
  <c r="G14" i="26"/>
  <c r="F15" i="26" l="1"/>
  <c r="H15" i="26"/>
  <c r="I14" i="26" l="1"/>
  <c r="E16" i="26"/>
  <c r="G15" i="26"/>
  <c r="F16" i="26" l="1"/>
  <c r="H16" i="26"/>
  <c r="I15" i="26" l="1"/>
  <c r="E17" i="26"/>
  <c r="G16" i="26"/>
  <c r="F17" i="26" l="1"/>
  <c r="H17" i="26"/>
  <c r="I16" i="26" l="1"/>
  <c r="E18" i="26"/>
  <c r="G17" i="26"/>
  <c r="F18" i="26" l="1"/>
  <c r="H18" i="26"/>
  <c r="I17" i="26" l="1"/>
  <c r="E19" i="26"/>
  <c r="G18" i="26"/>
  <c r="F19" i="26" l="1"/>
  <c r="H19" i="26"/>
  <c r="I18" i="26" l="1"/>
  <c r="E20" i="26"/>
  <c r="G19" i="26"/>
  <c r="F20" i="26" l="1"/>
  <c r="H20" i="26"/>
  <c r="I19" i="26" l="1"/>
  <c r="E21" i="26"/>
  <c r="G20" i="26"/>
  <c r="F21" i="26" l="1"/>
  <c r="H21" i="26"/>
  <c r="I20" i="26" l="1"/>
  <c r="E22" i="26"/>
  <c r="G21" i="26"/>
  <c r="F22" i="26" l="1"/>
  <c r="H22" i="26"/>
  <c r="I21" i="26" l="1"/>
  <c r="E23" i="26"/>
  <c r="G22" i="26"/>
  <c r="F23" i="26" l="1"/>
  <c r="H23" i="26"/>
  <c r="I22" i="26" l="1"/>
  <c r="E24" i="26"/>
  <c r="G23" i="26"/>
  <c r="F24" i="26" l="1"/>
  <c r="H24" i="26"/>
  <c r="I23" i="26" l="1"/>
  <c r="E25" i="26"/>
  <c r="G24" i="26"/>
  <c r="F25" i="26" l="1"/>
  <c r="H25" i="26"/>
  <c r="I24" i="26" l="1"/>
  <c r="E26" i="26"/>
  <c r="G25" i="26"/>
  <c r="F26" i="26" l="1"/>
  <c r="H26" i="26"/>
  <c r="I25" i="26" l="1"/>
  <c r="E27" i="26"/>
  <c r="G26" i="26"/>
  <c r="F27" i="26" l="1"/>
  <c r="H27" i="26"/>
  <c r="I26" i="26" l="1"/>
  <c r="E28" i="26"/>
  <c r="G27" i="26"/>
  <c r="F28" i="26" l="1"/>
  <c r="H28" i="26"/>
  <c r="I27" i="26" l="1"/>
  <c r="E29" i="26"/>
  <c r="G28" i="26"/>
  <c r="F29" i="26" l="1"/>
  <c r="H29" i="26"/>
  <c r="I28" i="26" l="1"/>
  <c r="E30" i="26"/>
  <c r="G29" i="26"/>
  <c r="F30" i="26" l="1"/>
  <c r="H30" i="26"/>
  <c r="I29" i="26" l="1"/>
  <c r="E31" i="26"/>
  <c r="G30" i="26"/>
  <c r="F31" i="26" l="1"/>
  <c r="H31" i="26"/>
  <c r="I30" i="26" l="1"/>
  <c r="E32" i="26"/>
  <c r="G31" i="26"/>
  <c r="F32" i="26" l="1"/>
  <c r="H32" i="26"/>
  <c r="I31" i="26" l="1"/>
  <c r="E33" i="26"/>
  <c r="G32" i="26"/>
  <c r="F33" i="26" l="1"/>
  <c r="H33" i="26"/>
  <c r="I32" i="26" l="1"/>
  <c r="E34" i="26"/>
  <c r="G33" i="26"/>
  <c r="F34" i="26" l="1"/>
  <c r="H34" i="26"/>
  <c r="I33" i="26" l="1"/>
  <c r="E35" i="26"/>
  <c r="G34" i="26"/>
  <c r="F35" i="26" l="1"/>
  <c r="H35" i="26"/>
  <c r="I34" i="26" l="1"/>
  <c r="E36" i="26"/>
  <c r="G35" i="26"/>
  <c r="F36" i="26" l="1"/>
  <c r="H36" i="26"/>
  <c r="I35" i="26" l="1"/>
  <c r="E37" i="26"/>
  <c r="G36" i="26"/>
  <c r="F37" i="26" l="1"/>
  <c r="H37" i="26"/>
  <c r="I36" i="26" l="1"/>
  <c r="E38" i="26"/>
  <c r="G37" i="26"/>
  <c r="F38" i="26" l="1"/>
  <c r="H38" i="26"/>
  <c r="I37" i="26" l="1"/>
  <c r="E39" i="26"/>
  <c r="G38" i="26"/>
  <c r="F39" i="26" l="1"/>
  <c r="H39" i="26"/>
  <c r="I38" i="26" l="1"/>
  <c r="E40" i="26"/>
  <c r="G39" i="26"/>
  <c r="F40" i="26" l="1"/>
  <c r="H40" i="26"/>
  <c r="I39" i="26" l="1"/>
  <c r="E41" i="26"/>
  <c r="G40" i="26"/>
  <c r="F41" i="26" l="1"/>
  <c r="H41" i="26"/>
  <c r="I40" i="26" l="1"/>
  <c r="E42" i="26"/>
  <c r="F42" i="26" s="1"/>
  <c r="G41" i="26"/>
  <c r="H42" i="26"/>
  <c r="I42" i="26" l="1"/>
  <c r="I41" i="26"/>
  <c r="G42" i="26"/>
</calcChain>
</file>

<file path=xl/sharedStrings.xml><?xml version="1.0" encoding="utf-8"?>
<sst xmlns="http://schemas.openxmlformats.org/spreadsheetml/2006/main" count="1528" uniqueCount="931">
  <si>
    <t>ohne ausdrückliche Genehmigung -auch in Auszügen- ist nicht erlaubt.</t>
  </si>
  <si>
    <t xml:space="preserve">Personen schädigender Absichten nicht zugänglich gemacht werden. Eine Vervielfältigung und Veröffentlichung </t>
  </si>
  <si>
    <t>der Internetplattformen www.apbci.com und www.wusbt.com, darf dieses Schriftstück Dritten oder besonders</t>
  </si>
  <si>
    <t>Mit Ausnahme der Studierenden der WUSBT und APBCI, betreuenden Dozenten und registrierten Mitglieder</t>
  </si>
  <si>
    <t>Science, Business and Technology und den International Academies managed by Program Base Cybernetics.</t>
  </si>
  <si>
    <t xml:space="preserve">Diese Arbeit beinhaltet interne und vertrauliche Daten der University of Innsbruck, World University of </t>
  </si>
  <si>
    <t>Sperrvermerk</t>
  </si>
  <si>
    <t>Danksagung</t>
  </si>
  <si>
    <t>An dieser Stelle ein herzliches Dankeschön an alle, die während der Anfertigung automatisierter Möglichkeiten</t>
  </si>
  <si>
    <t xml:space="preserve">die und weitere Arbeiten unterstüztend gemanaged haben, sowie für die hilfreichen Anregungen und die konstruktive </t>
  </si>
  <si>
    <t xml:space="preserve">Hinweise und Kritik bei der Erstellung. Ein besonderer Dank gilt den Familien für die finanzielle Unterstützung </t>
  </si>
  <si>
    <t xml:space="preserve">der Forschung, und allen Teilnehmern und Teilnehmerinnen für hilfreiche Beiträge, ohne denen diese </t>
  </si>
  <si>
    <t xml:space="preserve">Arbeit nicht hätte entstehen können. Der Dank gilt unter Anderem für die Informationsbereitschaft </t>
  </si>
  <si>
    <t xml:space="preserve">und interessanten Beiträgen und Antworten auf Fragen. Ebenfalls danke an die Schüler, Studenten </t>
  </si>
  <si>
    <t xml:space="preserve">und Kommilitonen die mit viel Geduld, Interesse und Hilfsbereitschaft zur Seite standen und für die </t>
  </si>
  <si>
    <t xml:space="preserve">zahlreichen interessanten Debatten und Ideen, die maßgeblich dazu beigetragen haben, dass diese </t>
  </si>
  <si>
    <t xml:space="preserve">Arbeit in dieser Form vorliegt. Abschließend danke an jene, die Studien durch ihre Unterstützung </t>
  </si>
  <si>
    <t xml:space="preserve">ermöglichten und stets ein offenes Ohr hatten, sowie den Autoren und Plattformen unter Anderem </t>
  </si>
  <si>
    <t>für Ihre Recherchen und Quellenangaben.</t>
  </si>
  <si>
    <t>Abstract</t>
  </si>
  <si>
    <t>Die vorliegende Arbeit mit dem Titel Strategisches Management setzt sich mit den in</t>
  </si>
  <si>
    <t>Verbindung gebrachten Fachbegriffen und Inhalten zur Schaffung von Wissen und Struktur mit</t>
  </si>
  <si>
    <t xml:space="preserve">beispielsweise Strategisches Management  und Ebenen des strategischen Managements auseinander. </t>
  </si>
  <si>
    <t>Diese Arbeit zeigt welche Inhalte unter bei speziellen Konfigurationen autonom generiert werden können.</t>
  </si>
  <si>
    <t xml:space="preserve">Eine Vielzahl der angewandten Forschungsmethoden qualitativer, quantitativer Natur und sonstigen </t>
  </si>
  <si>
    <t xml:space="preserve">Klassifizierbarkeiten, sind bislang in solcher Form noch nicht existent in Erscheinung getreten. </t>
  </si>
  <si>
    <t xml:space="preserve">Vorstellbar als prozessuale Modellierung von Design, Optimierung und Kompensationsengineering </t>
  </si>
  <si>
    <t xml:space="preserve">redunzieren sich die Stammgehalte der einzelnen Elemente und Themen zu edukativen und wissenwerten </t>
  </si>
  <si>
    <t xml:space="preserve">Informationen. Über mehrere Seiten findet man unter Anderem zur Erkenntnissgewinnung und </t>
  </si>
  <si>
    <t xml:space="preserve">Wissensvermehrung, seltene Begriffe in deskriptiver und erklärender Form zu einer einzigartig </t>
  </si>
  <si>
    <t>fungierenden Gesamtfassung der Forschung, Schriftstücken und ausgewählter Literatur.</t>
  </si>
  <si>
    <t>Die Inhalte dieser Arbeit zeigen, dass es neben den implizit untergeordneten Begriffen auch noch</t>
  </si>
  <si>
    <t>weitere Aspekte zu diesen Thematiken gibt und daher berechtigten Anlass zur Erforschung und</t>
  </si>
  <si>
    <t>Wissensgenerierung tieferer Ebenen bieten. Aus diesem Grund wurde diese Arbeit mit dem AAA.I.  indexiert,</t>
  </si>
  <si>
    <t>um die Typologisierung zukünftiger Forschungstiefen und deren Inhalte zu erleichtern, kennzuzeichnen</t>
  </si>
  <si>
    <t>und verdient durch Vergabe des Qualitätssiegels  AAA.I.  dieser Arbeit Tribut zu erweisen.</t>
  </si>
  <si>
    <t>Markus Schmid</t>
  </si>
  <si>
    <t>Maisach, den 06.10.2021</t>
  </si>
  <si>
    <t xml:space="preserve">entnommen sind, wurden durch genaue Quellenangaben kenntlich gemacht. </t>
  </si>
  <si>
    <t xml:space="preserve">im Wortlaut oder dem Sinn nach anderen gedruckten oder im Internet verfügbaren Werken </t>
  </si>
  <si>
    <t xml:space="preserve">Zuhilfenahme der auszuweisenden Hilfsmittel angefertigt wurde. Sämtliche Stellen der Arbeit, die </t>
  </si>
  <si>
    <t xml:space="preserve">Hiermit erkläre ich an Eides Statt, dass die vorliegende Arbeit selbstständig und nur unter </t>
  </si>
  <si>
    <t xml:space="preserve">Eidesstattliche Erklärung </t>
  </si>
  <si>
    <t>Abbildungsverzeichnis</t>
  </si>
  <si>
    <t>Links</t>
  </si>
  <si>
    <t>Stellungnahme zu Cookies_x000D_</t>
  </si>
  <si>
    <t>Statistiken_x000D_</t>
  </si>
  <si>
    <t>Entwickler_x000D_</t>
  </si>
  <si>
    <t>Mobile Ansicht_x000D_</t>
  </si>
  <si>
    <t>Impressum_x000D_</t>
  </si>
  <si>
    <t>Über Wikipedia_x000D_</t>
  </si>
  <si>
    <t>Datenschutz_x000D_</t>
  </si>
  <si>
    <t xml:space="preserve"> Wikipedia® ist eine eingetragene Marke der Wikimedia Foundation Inc._x000D_</t>
  </si>
  <si>
    <t>Abrufstatistik · Autoren _x000D_</t>
  </si>
  <si>
    <t>Druckversion_x000D_</t>
  </si>
  <si>
    <t>Als PDF herunterladen_x000D_</t>
  </si>
  <si>
    <t>Buch erstellen_x000D_</t>
  </si>
  <si>
    <t>Wikidata-Datenobjekt_x000D_</t>
  </si>
  <si>
    <t>Artikel zitieren_x000D_</t>
  </si>
  <si>
    <t>Permanenter Link_x000D_</t>
  </si>
  <si>
    <t>Spezialseiten_x000D_</t>
  </si>
  <si>
    <t>Änderungen an verlinkten Seiten_x000D_</t>
  </si>
  <si>
    <t>Links auf diese Seite_x000D_</t>
  </si>
  <si>
    <t>Werkzeuge _x000D_</t>
  </si>
  <si>
    <t>Spenden_x000D_</t>
  </si>
  <si>
    <t>Kontakt_x000D_</t>
  </si>
  <si>
    <t>Letzte Änderungen_x000D_</t>
  </si>
  <si>
    <t>Hilfe_x000D_</t>
  </si>
  <si>
    <t>Autorenportal_x000D_</t>
  </si>
  <si>
    <t>Neuen Artikel anlegen_x000D_</t>
  </si>
  <si>
    <t>Artikel verbessern_x000D_</t>
  </si>
  <si>
    <t>Mitmachen _x000D_</t>
  </si>
  <si>
    <t>Zufälliger Artikel_x000D_</t>
  </si>
  <si>
    <t>Themenportale_x000D_</t>
  </si>
  <si>
    <t>Hauptseite_x000D_</t>
  </si>
  <si>
    <t>Navigation _x000D_</t>
  </si>
  <si>
    <t xml:space="preserve">    _x000D_</t>
  </si>
  <si>
    <t>Weitere  _x000D_</t>
  </si>
  <si>
    <t>Versionsgeschichte_x000D_</t>
  </si>
  <si>
    <t>Quelltext bearbeiten_x000D_</t>
  </si>
  <si>
    <t>Bearbeiten_x000D_</t>
  </si>
  <si>
    <t>Lesen_x000D_</t>
  </si>
  <si>
    <t>Ansichten _x000D_</t>
  </si>
  <si>
    <t>Deutsch  _x000D_</t>
  </si>
  <si>
    <t>Diskussion_x000D_</t>
  </si>
  <si>
    <t>Artikel_x000D_</t>
  </si>
  <si>
    <t>Namensräume _x000D_</t>
  </si>
  <si>
    <t>Anmelden_x000D_</t>
  </si>
  <si>
    <t>Benutzerkonto erstellen_x000D_</t>
  </si>
  <si>
    <t>Beiträge_x000D_</t>
  </si>
  <si>
    <t>Diskussionsseite_x000D_</t>
  </si>
  <si>
    <t>Nicht angemeldet_x000D_</t>
  </si>
  <si>
    <t>Meine Werkzeuge _x000D_</t>
  </si>
  <si>
    <t>Navigationsmenü_x000D_</t>
  </si>
  <si>
    <t>Einzelnachweise[Bearbeiten | Quelltext bearbeiten]_x000D_</t>
  </si>
  <si>
    <t>Weblinks[Bearbeiten | Quelltext bearbeiten]_x000D_</t>
  </si>
  <si>
    <t>Zur Suche springen_x000D_</t>
  </si>
  <si>
    <t>Zur Navigation springen_x000D_</t>
  </si>
  <si>
    <t>aus Wikipedia, der freien Enzyklopädie_x000D_</t>
  </si>
  <si>
    <t xml:space="preserve"> _x000D_</t>
  </si>
  <si>
    <t>_x000D_</t>
  </si>
  <si>
    <t>†</t>
  </si>
  <si>
    <t>(*</t>
  </si>
  <si>
    <t>⁹</t>
  </si>
  <si>
    <t>⁸</t>
  </si>
  <si>
    <t>⁷</t>
  </si>
  <si>
    <t>⁶</t>
  </si>
  <si>
    <t>⁵</t>
  </si>
  <si>
    <t>⁴</t>
  </si>
  <si>
    <t>³</t>
  </si>
  <si>
    <t>²</t>
  </si>
  <si>
    <t>¹</t>
  </si>
  <si>
    <t>⁰</t>
  </si>
  <si>
    <t>↑</t>
  </si>
  <si>
    <t>Quellenangabe</t>
  </si>
  <si>
    <t>Tabellenverzeichnis</t>
  </si>
  <si>
    <t>Inhaltsverzeichnis</t>
  </si>
  <si>
    <t>World University of Science, Business and Technology</t>
  </si>
  <si>
    <t>C:\Users\Marku\Desktop\01_PBC\00_ISE_ISmith_Engineering\000_Base_Panel\01_Accounts\Accounts.xlsm</t>
  </si>
  <si>
    <t>AutoTitle</t>
  </si>
  <si>
    <t>LFd. Nr:</t>
  </si>
  <si>
    <t>Id.AI</t>
  </si>
  <si>
    <t>Id.S</t>
  </si>
  <si>
    <t>.pdf</t>
  </si>
  <si>
    <t>.xlsx</t>
  </si>
  <si>
    <t>.sql</t>
  </si>
  <si>
    <t>Id.Lvl</t>
  </si>
  <si>
    <t>id.Con</t>
  </si>
  <si>
    <t>Id.Sprachen</t>
  </si>
  <si>
    <t>Id.Pic</t>
  </si>
  <si>
    <t>Id.Nr.</t>
  </si>
  <si>
    <t>Editor</t>
  </si>
  <si>
    <t>Title</t>
  </si>
  <si>
    <t>Deckblatt</t>
  </si>
  <si>
    <t>Deckblattauswahl</t>
  </si>
  <si>
    <t>refreshloop</t>
  </si>
  <si>
    <t>Aktueller Speicherort</t>
  </si>
  <si>
    <t>ActiveWorkbook.Path</t>
  </si>
  <si>
    <t>Level 0-Single Word</t>
  </si>
  <si>
    <t>open</t>
  </si>
  <si>
    <t>Auto</t>
  </si>
  <si>
    <t>auto</t>
  </si>
  <si>
    <t>White Opal</t>
  </si>
  <si>
    <t>Konsolidate</t>
  </si>
  <si>
    <t>Subtitle:</t>
  </si>
  <si>
    <t>Bilder:</t>
  </si>
  <si>
    <t>X-Koordin.</t>
  </si>
  <si>
    <t>singleloop</t>
  </si>
  <si>
    <t>closed</t>
  </si>
  <si>
    <t>Level 1</t>
  </si>
  <si>
    <t>Afrikaans</t>
  </si>
  <si>
    <t>af</t>
  </si>
  <si>
    <t>Lightning Opal</t>
  </si>
  <si>
    <t>PDf only</t>
  </si>
  <si>
    <t>Level:</t>
  </si>
  <si>
    <t>Sperrvermerk:</t>
  </si>
  <si>
    <t>Y-Koordin.</t>
  </si>
  <si>
    <t>normalloop</t>
  </si>
  <si>
    <t>Dropbox Gate 1</t>
  </si>
  <si>
    <t>C:\Users\Markus\Dropbox</t>
  </si>
  <si>
    <t>Level 2</t>
  </si>
  <si>
    <t>Albanian</t>
  </si>
  <si>
    <t>sq</t>
  </si>
  <si>
    <t>Synthetic Opal</t>
  </si>
  <si>
    <t>MM only</t>
  </si>
  <si>
    <t>Max. Contents</t>
  </si>
  <si>
    <t>Danksagung:</t>
  </si>
  <si>
    <t>growloop</t>
  </si>
  <si>
    <t>Dropbox Gate 2</t>
  </si>
  <si>
    <t>Level 3</t>
  </si>
  <si>
    <t>Amharic</t>
  </si>
  <si>
    <t>am</t>
  </si>
  <si>
    <t>Blue Opal</t>
  </si>
  <si>
    <t>Exam only</t>
  </si>
  <si>
    <t>AutoLoops:</t>
  </si>
  <si>
    <t>Abstract:</t>
  </si>
  <si>
    <t>timeloop</t>
  </si>
  <si>
    <t>Dropbox Gate 3</t>
  </si>
  <si>
    <t>Level 4</t>
  </si>
  <si>
    <t>Arabic</t>
  </si>
  <si>
    <t>ar</t>
  </si>
  <si>
    <t>Red Fire Opal</t>
  </si>
  <si>
    <t>Contentspeichern</t>
  </si>
  <si>
    <t>Anzahl Produkte:</t>
  </si>
  <si>
    <t>Speicherort:</t>
  </si>
  <si>
    <t>Inhaltsverzeichnis:</t>
  </si>
  <si>
    <t>Dropbox Gate 4</t>
  </si>
  <si>
    <t>AI-Level</t>
  </si>
  <si>
    <t>Armenian</t>
  </si>
  <si>
    <t>hy</t>
  </si>
  <si>
    <t>Gold Design</t>
  </si>
  <si>
    <t>Testprüfung only</t>
  </si>
  <si>
    <t>01</t>
  </si>
  <si>
    <t>Datenbank:</t>
  </si>
  <si>
    <t>Abkürzungsverzeichnis:</t>
  </si>
  <si>
    <t>Dropbox Gate 5</t>
  </si>
  <si>
    <t>Azerbaijani</t>
  </si>
  <si>
    <t>az</t>
  </si>
  <si>
    <t>Boulder Opal</t>
  </si>
  <si>
    <t>Abbildungsverzeichnis:</t>
  </si>
  <si>
    <t>WD Mycloud Gate 1</t>
  </si>
  <si>
    <t>Basque</t>
  </si>
  <si>
    <t>eu</t>
  </si>
  <si>
    <t>Pinfire Opal</t>
  </si>
  <si>
    <t>mp1</t>
  </si>
  <si>
    <t>Tabellenverzeichnis:</t>
  </si>
  <si>
    <t>WD Mycloud Gate 2</t>
  </si>
  <si>
    <t>Belarusian</t>
  </si>
  <si>
    <t>be</t>
  </si>
  <si>
    <t>Red Blue Opal</t>
  </si>
  <si>
    <t>.txt</t>
  </si>
  <si>
    <t>Inhalt:</t>
  </si>
  <si>
    <t>WD Mycloud Gate 3</t>
  </si>
  <si>
    <t>Bengali</t>
  </si>
  <si>
    <t>bn</t>
  </si>
  <si>
    <t>Black Opal</t>
  </si>
  <si>
    <t>normal</t>
  </si>
  <si>
    <t>AI:</t>
  </si>
  <si>
    <t>Literaturverzeichnis:</t>
  </si>
  <si>
    <t>WD Mycloud Gate 4</t>
  </si>
  <si>
    <t>Bosnian</t>
  </si>
  <si>
    <t>bs</t>
  </si>
  <si>
    <t>Edel Opal</t>
  </si>
  <si>
    <t>Language:</t>
  </si>
  <si>
    <t>Formeln:</t>
  </si>
  <si>
    <t>WD Mycloud Gate 5</t>
  </si>
  <si>
    <t>Bulgarian</t>
  </si>
  <si>
    <t>bg</t>
  </si>
  <si>
    <t>Dark Green Opal</t>
  </si>
  <si>
    <t>special</t>
  </si>
  <si>
    <t>Translation:</t>
  </si>
  <si>
    <t>Anhang:</t>
  </si>
  <si>
    <t>Open after published:</t>
  </si>
  <si>
    <t>Catalan</t>
  </si>
  <si>
    <t>ca</t>
  </si>
  <si>
    <t>ReadIn:</t>
  </si>
  <si>
    <t>Wörterverzeichnis:</t>
  </si>
  <si>
    <t>Cebuano</t>
  </si>
  <si>
    <t>ceb</t>
  </si>
  <si>
    <t>Editor:</t>
  </si>
  <si>
    <t>Eidesstattliche Erklärung:</t>
  </si>
  <si>
    <t>Chichewa</t>
  </si>
  <si>
    <t>ny</t>
  </si>
  <si>
    <t>Visualizer:</t>
  </si>
  <si>
    <t>Chinese</t>
  </si>
  <si>
    <t>zh-CN</t>
  </si>
  <si>
    <t>Special:</t>
  </si>
  <si>
    <t>Qualitätsgrad</t>
  </si>
  <si>
    <t>Corsican</t>
  </si>
  <si>
    <t>co</t>
  </si>
  <si>
    <t>Croatian</t>
  </si>
  <si>
    <t>hr</t>
  </si>
  <si>
    <t>Verlag:</t>
  </si>
  <si>
    <t>Umfang</t>
  </si>
  <si>
    <t>Czech</t>
  </si>
  <si>
    <t>cs</t>
  </si>
  <si>
    <t>Danish</t>
  </si>
  <si>
    <t>da</t>
  </si>
  <si>
    <t>Unternehmen:</t>
  </si>
  <si>
    <t>Dutch</t>
  </si>
  <si>
    <t>nl</t>
  </si>
  <si>
    <t>English</t>
  </si>
  <si>
    <t>en</t>
  </si>
  <si>
    <t>Google PDF Size</t>
  </si>
  <si>
    <t>Esperanto</t>
  </si>
  <si>
    <t>eo</t>
  </si>
  <si>
    <t>Single</t>
  </si>
  <si>
    <t>Estonian</t>
  </si>
  <si>
    <t>et</t>
  </si>
  <si>
    <t>Eindeutige Treffer:</t>
  </si>
  <si>
    <t>Filipino</t>
  </si>
  <si>
    <t>tl</t>
  </si>
  <si>
    <t>no pdf</t>
  </si>
  <si>
    <t>Finnish</t>
  </si>
  <si>
    <t>fi</t>
  </si>
  <si>
    <t>mit blist überschrift</t>
  </si>
  <si>
    <t>French</t>
  </si>
  <si>
    <t>fr</t>
  </si>
  <si>
    <t>Allroundtreffer</t>
  </si>
  <si>
    <t>Frisian</t>
  </si>
  <si>
    <t>fy</t>
  </si>
  <si>
    <t>Galician</t>
  </si>
  <si>
    <t>gl</t>
  </si>
  <si>
    <t>Generate Learntest</t>
  </si>
  <si>
    <t>Georgian</t>
  </si>
  <si>
    <t>ka</t>
  </si>
  <si>
    <t>Generate Paper</t>
  </si>
  <si>
    <t>German</t>
  </si>
  <si>
    <t>de</t>
  </si>
  <si>
    <t>Plagiatscan vom Generiertem</t>
  </si>
  <si>
    <t>Greek</t>
  </si>
  <si>
    <t>el</t>
  </si>
  <si>
    <t xml:space="preserve">Plagiatscan vom Upload </t>
  </si>
  <si>
    <t>Gujarati</t>
  </si>
  <si>
    <t>gu</t>
  </si>
  <si>
    <t>Haitian Creole</t>
  </si>
  <si>
    <t>ht</t>
  </si>
  <si>
    <t>weiter</t>
  </si>
  <si>
    <t>Hausa</t>
  </si>
  <si>
    <t>ha</t>
  </si>
  <si>
    <t>Hawaiian</t>
  </si>
  <si>
    <t>Hebrew</t>
  </si>
  <si>
    <t>iw</t>
  </si>
  <si>
    <t>Hindi</t>
  </si>
  <si>
    <t>hi</t>
  </si>
  <si>
    <t>Hmong</t>
  </si>
  <si>
    <t>hmn</t>
  </si>
  <si>
    <t>Prüfungstest53</t>
  </si>
  <si>
    <t>Hungarian</t>
  </si>
  <si>
    <t>hu</t>
  </si>
  <si>
    <t>Learntest49</t>
  </si>
  <si>
    <t>Icelandic</t>
  </si>
  <si>
    <t>is</t>
  </si>
  <si>
    <t>MindMap52</t>
  </si>
  <si>
    <t>Igbo</t>
  </si>
  <si>
    <t>ig</t>
  </si>
  <si>
    <t>Indonesian</t>
  </si>
  <si>
    <t>id</t>
  </si>
  <si>
    <t>Irish</t>
  </si>
  <si>
    <t>ga</t>
  </si>
  <si>
    <t>Italian</t>
  </si>
  <si>
    <t>it</t>
  </si>
  <si>
    <t>Japanese</t>
  </si>
  <si>
    <t>ja</t>
  </si>
  <si>
    <t>Javanese</t>
  </si>
  <si>
    <t>jw</t>
  </si>
  <si>
    <t>Kannada</t>
  </si>
  <si>
    <t>kn</t>
  </si>
  <si>
    <t>Kazakh</t>
  </si>
  <si>
    <t>kk</t>
  </si>
  <si>
    <t>Khmer</t>
  </si>
  <si>
    <t>km</t>
  </si>
  <si>
    <t>Korean</t>
  </si>
  <si>
    <t>ko</t>
  </si>
  <si>
    <t>Kurdish (Kurmanji)</t>
  </si>
  <si>
    <t>ku</t>
  </si>
  <si>
    <t>Kyrgyz</t>
  </si>
  <si>
    <t>ky</t>
  </si>
  <si>
    <t>Lao</t>
  </si>
  <si>
    <t>lo</t>
  </si>
  <si>
    <t>Latin</t>
  </si>
  <si>
    <t>la</t>
  </si>
  <si>
    <t>Latvian</t>
  </si>
  <si>
    <t>lv</t>
  </si>
  <si>
    <t>Lithuanian</t>
  </si>
  <si>
    <t>lt</t>
  </si>
  <si>
    <t>Luxembourgish</t>
  </si>
  <si>
    <t>lb</t>
  </si>
  <si>
    <t>Macedonian</t>
  </si>
  <si>
    <t>mk</t>
  </si>
  <si>
    <t>Malagasy</t>
  </si>
  <si>
    <t>mg</t>
  </si>
  <si>
    <t>Malay</t>
  </si>
  <si>
    <t>ms</t>
  </si>
  <si>
    <t>Malayalam</t>
  </si>
  <si>
    <t>ml</t>
  </si>
  <si>
    <t>Maltese</t>
  </si>
  <si>
    <t>mt</t>
  </si>
  <si>
    <t>Maori</t>
  </si>
  <si>
    <t>mi</t>
  </si>
  <si>
    <t>Marathi</t>
  </si>
  <si>
    <t>mr</t>
  </si>
  <si>
    <t>Mongolian</t>
  </si>
  <si>
    <t>mn</t>
  </si>
  <si>
    <t>Myanmar (Burmese)</t>
  </si>
  <si>
    <t>my</t>
  </si>
  <si>
    <t>Nepali</t>
  </si>
  <si>
    <t>ne</t>
  </si>
  <si>
    <t>Norwegian</t>
  </si>
  <si>
    <t>no</t>
  </si>
  <si>
    <t>Pashto</t>
  </si>
  <si>
    <t>ps</t>
  </si>
  <si>
    <t>Persian</t>
  </si>
  <si>
    <t>fa</t>
  </si>
  <si>
    <t>Polish</t>
  </si>
  <si>
    <t>pl</t>
  </si>
  <si>
    <t>Portuguese</t>
  </si>
  <si>
    <t>pt</t>
  </si>
  <si>
    <t>Punjabi</t>
  </si>
  <si>
    <t>pa</t>
  </si>
  <si>
    <t>Romanian</t>
  </si>
  <si>
    <t>ro</t>
  </si>
  <si>
    <t>Russian</t>
  </si>
  <si>
    <t>ru</t>
  </si>
  <si>
    <t>Samoan</t>
  </si>
  <si>
    <t>sm</t>
  </si>
  <si>
    <t>Scots Gaelic</t>
  </si>
  <si>
    <t>gd</t>
  </si>
  <si>
    <t>Serbian</t>
  </si>
  <si>
    <t>sr</t>
  </si>
  <si>
    <t>Sesotho</t>
  </si>
  <si>
    <t>st</t>
  </si>
  <si>
    <t>Shona</t>
  </si>
  <si>
    <t>sn</t>
  </si>
  <si>
    <t>Sindhi</t>
  </si>
  <si>
    <t>sd</t>
  </si>
  <si>
    <t>Sinhala</t>
  </si>
  <si>
    <t>si</t>
  </si>
  <si>
    <t>Slovak</t>
  </si>
  <si>
    <t>sk</t>
  </si>
  <si>
    <t>Slovenian</t>
  </si>
  <si>
    <t>sl</t>
  </si>
  <si>
    <t>Somali</t>
  </si>
  <si>
    <t>so</t>
  </si>
  <si>
    <t>Spanish</t>
  </si>
  <si>
    <t>es</t>
  </si>
  <si>
    <t>Sundanese</t>
  </si>
  <si>
    <t>su</t>
  </si>
  <si>
    <t>Swahili</t>
  </si>
  <si>
    <t>sw</t>
  </si>
  <si>
    <t>Swedish</t>
  </si>
  <si>
    <t>sv</t>
  </si>
  <si>
    <t>Tajik</t>
  </si>
  <si>
    <t>tg</t>
  </si>
  <si>
    <t>Tamil</t>
  </si>
  <si>
    <t>ta</t>
  </si>
  <si>
    <t>Telugu</t>
  </si>
  <si>
    <t>te</t>
  </si>
  <si>
    <t>Thai</t>
  </si>
  <si>
    <t>th</t>
  </si>
  <si>
    <t>Turkish</t>
  </si>
  <si>
    <t>tr</t>
  </si>
  <si>
    <t>Ukrainian</t>
  </si>
  <si>
    <t>uk</t>
  </si>
  <si>
    <t>Urdu</t>
  </si>
  <si>
    <t>ur</t>
  </si>
  <si>
    <t>Uzbek</t>
  </si>
  <si>
    <t>uz</t>
  </si>
  <si>
    <t>Vienamese</t>
  </si>
  <si>
    <t>vi</t>
  </si>
  <si>
    <t>wasbt123</t>
  </si>
  <si>
    <t>Welsh</t>
  </si>
  <si>
    <t>cy</t>
  </si>
  <si>
    <t>Xhosa</t>
  </si>
  <si>
    <t>xh</t>
  </si>
  <si>
    <t>Yiddish</t>
  </si>
  <si>
    <t>yi</t>
  </si>
  <si>
    <t>Yoruba</t>
  </si>
  <si>
    <t>yo</t>
  </si>
  <si>
    <t>Zulu</t>
  </si>
  <si>
    <t>zu</t>
  </si>
  <si>
    <t>Qualifikationsziele</t>
  </si>
  <si>
    <t>ID</t>
  </si>
  <si>
    <t>Kontinent</t>
  </si>
  <si>
    <t>Land</t>
  </si>
  <si>
    <t>Universität</t>
  </si>
  <si>
    <t>Uniurl</t>
  </si>
  <si>
    <t>Studienfach</t>
  </si>
  <si>
    <t>Individualisierungsgrad</t>
  </si>
  <si>
    <t>Ausbildungslevel</t>
  </si>
  <si>
    <t>db</t>
  </si>
  <si>
    <t>Qualitätsniveau</t>
  </si>
  <si>
    <t>Organisationsform</t>
  </si>
  <si>
    <t>Studienzeit</t>
  </si>
  <si>
    <t>Abschlussarbeit</t>
  </si>
  <si>
    <t>Semester</t>
  </si>
  <si>
    <t>Jahre</t>
  </si>
  <si>
    <t>Lehrsprache</t>
  </si>
  <si>
    <t>Mehrsprachig</t>
  </si>
  <si>
    <t>Auswahloption</t>
  </si>
  <si>
    <t>Aufbaustudiengänge</t>
  </si>
  <si>
    <t>Studienabschnitt</t>
  </si>
  <si>
    <t>Fixanteil Lernziele</t>
  </si>
  <si>
    <t>ECTS</t>
  </si>
  <si>
    <t>Fachkompetenz</t>
  </si>
  <si>
    <t>Vorgabe</t>
  </si>
  <si>
    <t>Wunschfach</t>
  </si>
  <si>
    <t>Studiengebühr</t>
  </si>
  <si>
    <t>Unkostenpauschale</t>
  </si>
  <si>
    <t>A new world</t>
  </si>
  <si>
    <t>WUSBT | WASBT II</t>
  </si>
  <si>
    <t>www.wasbt.com</t>
  </si>
  <si>
    <t>Dr.h.c. Cybernetic &amp; Anthropology</t>
  </si>
  <si>
    <t>Individual</t>
  </si>
  <si>
    <t>Singular</t>
  </si>
  <si>
    <t>Bachelor</t>
  </si>
  <si>
    <t>Teilzeit</t>
  </si>
  <si>
    <t>66% Boost</t>
  </si>
  <si>
    <t>interessiert</t>
  </si>
  <si>
    <t>2. Studiumsabschnitt</t>
  </si>
  <si>
    <t>Sozialkompetenz</t>
  </si>
  <si>
    <t>Key</t>
  </si>
  <si>
    <t>Non Individual</t>
  </si>
  <si>
    <t>Vollzeit</t>
  </si>
  <si>
    <t>nicht interessiert</t>
  </si>
  <si>
    <t>1. Studiumsabschnitt</t>
  </si>
  <si>
    <t xml:space="preserve">Softskillkompetenz </t>
  </si>
  <si>
    <t>Science</t>
  </si>
  <si>
    <t>Sport- und Ernährungscoach[passed, sda1, Note:1{93,3%}, vZeit:{60 min.}, gZeit:{0 min.}, W:1, U:00:02:00, D:22.11.22, S:5]</t>
  </si>
  <si>
    <t>33% Boost</t>
  </si>
  <si>
    <t xml:space="preserve">Selbstkompetenz </t>
  </si>
  <si>
    <t>Business</t>
  </si>
  <si>
    <t>Sportwissenschaft[open, sda1, Note:0, vZeit:{60 min.}, gZeit:{0 min.}, W:0, U:0, D:0, S:0]</t>
  </si>
  <si>
    <t>Master</t>
  </si>
  <si>
    <t>0% Boost</t>
  </si>
  <si>
    <t>Technology</t>
  </si>
  <si>
    <t>Ernährung des Menschen[passed, sda1, Note:1{86,7%}, vZeit:{7 min.}, gZeit:{0 min.}, W:1, U:0, D:24.11.2022, S:0]</t>
  </si>
  <si>
    <t>Managementkompetenz</t>
  </si>
  <si>
    <t>Ernährung verschiedenen Lebensphasen[passed, sda1, Note:1{94,4%}, vZeit:{ 7 min.}, gZeit:{6 min. 35 Sek.}, W:1, U:0, D:24.11.2022, S:0]</t>
  </si>
  <si>
    <t>info</t>
  </si>
  <si>
    <t>Main</t>
  </si>
  <si>
    <t>Doctor</t>
  </si>
  <si>
    <t>3. Studiumsabschnitt</t>
  </si>
  <si>
    <t>Persönlichkeitskompetenz</t>
  </si>
  <si>
    <t>Lebensmittelkunde[passed, sda1, Note:1-{81,8%}, vZeit:{12 min.}, gZeit:{0 min.}, W:1, U:0, D:24.11.22, S:0]</t>
  </si>
  <si>
    <t>data</t>
  </si>
  <si>
    <t>Main (4)</t>
  </si>
  <si>
    <t>Methodenkompetenz</t>
  </si>
  <si>
    <t>Sporternährung[passed, sda1, Note:1+{93,3%}, vZeit:{60 min.}, gZeit:{0 min.}, W:1, U:0, D:24.12.2022, S:0]</t>
  </si>
  <si>
    <t>production</t>
  </si>
  <si>
    <t>Main (3)</t>
  </si>
  <si>
    <t>Double</t>
  </si>
  <si>
    <t>Aktiver &amp; passiver Bewegungsapparat[open, sda1, Note:0, vZeit:{60 min.}, gZeit:{0 min.}, W:0, U:0, D:0, S:0]</t>
  </si>
  <si>
    <t>def</t>
  </si>
  <si>
    <t>Main (2)</t>
  </si>
  <si>
    <t>Anatomie &amp; Physiologie[open, sda1, Note:0, vZeit:{60 min.}, gZeit:{0 min.}, W:0, U:0, D:0, S:0]</t>
  </si>
  <si>
    <t>Leistungsdiagnostik[open, sda1, Note:0, vZeit:{60 min.}, gZeit:{0 min.}, W:0, U:0, D:0, S:0]</t>
  </si>
  <si>
    <t>Stoffwechsel[open, sda1, Note:0, vZeit:{60 min.}, gZeit:{0 min.}, W:0, U:0, D:0, S:0]</t>
  </si>
  <si>
    <t>Autogenes Training[open, sda1, Note:0, vZeit:{60 min.}, gZeit:{0 min.}, W:0, U:0, D:0, S:0]</t>
  </si>
  <si>
    <t>Fitnesstraining[open, sda1, Note:0, vZeit:{60 min.}, gZeit:{0 min.}, W:0, U:0, D:0, S:0]</t>
  </si>
  <si>
    <t>Triple</t>
  </si>
  <si>
    <t>Personal Fitness[open, sda1, Note:0, vZeit:{60 min.}, gZeit:{0 min.}, W:0, U:0, D:0, S:0]</t>
  </si>
  <si>
    <t>Indoor-Sport &amp; Fitnessarten[open, sda1, Note:0, vZeit:{60 min.}, gZeit:{0 min.}, W:0, U:0, D:0, S:0]</t>
  </si>
  <si>
    <t>Empirisches Arbeiten[open, sda1, Note:0, vZeit:{60 min.}, gZeit:{0 min.}, W:0, U:0, D:0, S:0]</t>
  </si>
  <si>
    <t>Neuroanatomie[open, sda1, Note:0, vZeit:{60 min.}, gZeit:{0 min.}, W:0, U:0, D:0, S:0]</t>
  </si>
  <si>
    <t>Psychologie[open, sda1, Note:0, vZeit:{60 min.}, gZeit:{0 min.}, W:0, U:0, D:0, S:0]</t>
  </si>
  <si>
    <t>LSS Projektmanagement[Passed, sda4, Note:2-{73%}, vZeit:{60 min.}, gZeit:{0 min.}, W:1, U:00:37:00, D:29.09.2022, S:3]</t>
  </si>
  <si>
    <t xml:space="preserve">Meine Studiumsänderung betrifft:/ My studychange is: _ID_1_Kontinent_A new world_Land_WUSBT | WASBT II_Universität_World University of Science, Business and Technology_Uniurl_www.wasbt.com_Studienfach_Ernährungswissenschaft _Individualisierungsgrad_Individual_Ausbildungslevel_Singular_Qualitätsniveau_Bachelor_Organisationsform_Teilzeit_Studienzeit_180_Abschlussarbeit_24_Semester_6_Jahre_3_Lehrsprache_German_Mehrsprachig_English_Auswahloption_66% Boost_Aufbaustudiengänge_interessiert_Aufbaustudiengänge_interessiert_Studienabschnitt_2. Studiumsabschnitt_Kontinent_A new world_Land_WUSBT | WASBT I_Universität_World University of Science, Business and Technology_Uniurl_www.wasbt.com_Studienfach_Ernährungswissenschaft _Individualisierungsgrad_Individual - Singular - Bachelor_Ausbildungslevel_Individual - Singular_Qualitätsniveau_Individual - Singular_Organisationsform_Teilzeit_Studienzeit_Bachelor-180 ECTS_Abschlussarbeit_24 ECTS_Semester_6 Semester_Jahre_3_Lehrsprache_German </t>
  </si>
  <si>
    <t>p-1</t>
  </si>
  <si>
    <t>'pbcpathon</t>
  </si>
  <si>
    <t>E-PBC-WUSBT-Base</t>
  </si>
  <si>
    <t>https://wasbt.com/.cm4all/uproc.php/0/DownloadSysPB/0_0_2_E-PBC-Main_Base.xlsm</t>
  </si>
  <si>
    <t>Training</t>
  </si>
  <si>
    <t>'shortcutpathundon</t>
  </si>
  <si>
    <t>'IVZLines -1</t>
  </si>
  <si>
    <t>'autgrowon</t>
  </si>
  <si>
    <t>'autosynch</t>
  </si>
  <si>
    <t>'content</t>
  </si>
  <si>
    <t>'autoupdate</t>
  </si>
  <si>
    <t>'ee</t>
  </si>
  <si>
    <t>'autoupgrade</t>
  </si>
  <si>
    <t>'Konsolidieren 'DD,IVZ,Content,Quelle</t>
  </si>
  <si>
    <t>'closembaftersynch</t>
  </si>
  <si>
    <t>'mindmapprozessforLDPB 'MM</t>
  </si>
  <si>
    <t>'Hintdeactivation</t>
  </si>
  <si>
    <t>'mainprocessprüfung 'TEST</t>
  </si>
  <si>
    <t>SourceUrl</t>
  </si>
  <si>
    <t>'prüfungspartsave 'PRÜFUNG</t>
  </si>
  <si>
    <t>del cont</t>
  </si>
  <si>
    <t>Machine learning</t>
  </si>
  <si>
    <t/>
  </si>
  <si>
    <t>Start</t>
  </si>
  <si>
    <t>Machs41</t>
  </si>
  <si>
    <t>lvl2</t>
  </si>
  <si>
    <t>lvl32</t>
  </si>
  <si>
    <t>Prozesszeit</t>
  </si>
  <si>
    <t>3-9</t>
  </si>
  <si>
    <t>Content</t>
  </si>
  <si>
    <t>Konsolidieren</t>
  </si>
  <si>
    <t>2-4</t>
  </si>
  <si>
    <t>Exakt</t>
  </si>
  <si>
    <t>Sb*2</t>
  </si>
  <si>
    <t>Sb*7</t>
  </si>
  <si>
    <t>Sb*7*7</t>
  </si>
  <si>
    <t>Sb*7*7*7</t>
  </si>
  <si>
    <t>10s</t>
  </si>
  <si>
    <t>10</t>
  </si>
  <si>
    <t>Alround</t>
  </si>
  <si>
    <t>sb*15</t>
  </si>
  <si>
    <t>sb*15*15</t>
  </si>
  <si>
    <t>Sb*15*15*15</t>
  </si>
  <si>
    <t>SB*15*15*15</t>
  </si>
  <si>
    <t>15s</t>
  </si>
  <si>
    <t>15</t>
  </si>
  <si>
    <t>Level0</t>
  </si>
  <si>
    <t>Level1</t>
  </si>
  <si>
    <t>Level2</t>
  </si>
  <si>
    <t>level3</t>
  </si>
  <si>
    <t>Openlinks</t>
  </si>
  <si>
    <t>Sb*15</t>
  </si>
  <si>
    <t xml:space="preserve">=C6*I6*D9
</t>
  </si>
  <si>
    <t>0</t>
  </si>
  <si>
    <t>1</t>
  </si>
  <si>
    <t>2</t>
  </si>
  <si>
    <t>=C17*I20*D2</t>
  </si>
  <si>
    <t>content</t>
  </si>
  <si>
    <t>konsolidate</t>
  </si>
  <si>
    <t>exakt</t>
  </si>
  <si>
    <t>save</t>
  </si>
  <si>
    <t>allround</t>
  </si>
  <si>
    <t>1 min.</t>
  </si>
  <si>
    <t>2 min.</t>
  </si>
  <si>
    <t>9 min.</t>
  </si>
  <si>
    <t>58 min.</t>
  </si>
  <si>
    <t>3 min.</t>
  </si>
  <si>
    <t>38 min.</t>
  </si>
  <si>
    <t>9,4 h</t>
  </si>
  <si>
    <t>17 min.</t>
  </si>
  <si>
    <t>2 h</t>
  </si>
  <si>
    <t>5 min.</t>
  </si>
  <si>
    <t>75 min.</t>
  </si>
  <si>
    <t>18,8 h</t>
  </si>
  <si>
    <t>4 min.</t>
  </si>
  <si>
    <t>25 min.</t>
  </si>
  <si>
    <t>2,9 h</t>
  </si>
  <si>
    <t>8 min.</t>
  </si>
  <si>
    <t>1,9 h</t>
  </si>
  <si>
    <t>28,2 h</t>
  </si>
  <si>
    <t>33 min.</t>
  </si>
  <si>
    <t>3,9 h</t>
  </si>
  <si>
    <t>10 min.</t>
  </si>
  <si>
    <t>2,5 h</t>
  </si>
  <si>
    <t>37,5 h</t>
  </si>
  <si>
    <t>6 min.</t>
  </si>
  <si>
    <t>41 min.</t>
  </si>
  <si>
    <t>4,8 h</t>
  </si>
  <si>
    <t>13 min.</t>
  </si>
  <si>
    <t>3,2 h</t>
  </si>
  <si>
    <t>46,9 h</t>
  </si>
  <si>
    <t>7 min.</t>
  </si>
  <si>
    <t>49 min.</t>
  </si>
  <si>
    <t>5,8 h</t>
  </si>
  <si>
    <t>15 min.</t>
  </si>
  <si>
    <t>3,8 h</t>
  </si>
  <si>
    <t>56,3 h</t>
  </si>
  <si>
    <t>6,7 h</t>
  </si>
  <si>
    <t>18 min.</t>
  </si>
  <si>
    <t>4,4 h</t>
  </si>
  <si>
    <t>65,7 h</t>
  </si>
  <si>
    <t>66 min.</t>
  </si>
  <si>
    <t>7,7 h</t>
  </si>
  <si>
    <t>20 min.</t>
  </si>
  <si>
    <t>5 h</t>
  </si>
  <si>
    <t>75 h</t>
  </si>
  <si>
    <t>11 min.</t>
  </si>
  <si>
    <t>74 min.</t>
  </si>
  <si>
    <t>8,6 h</t>
  </si>
  <si>
    <t>23 min.</t>
  </si>
  <si>
    <t>5,7 h</t>
  </si>
  <si>
    <t>84,4 h</t>
  </si>
  <si>
    <t>12 min.</t>
  </si>
  <si>
    <t>82 min.</t>
  </si>
  <si>
    <t>9,6 h</t>
  </si>
  <si>
    <t>6,3 h</t>
  </si>
  <si>
    <t>93,8 h</t>
  </si>
  <si>
    <t>90 min.</t>
  </si>
  <si>
    <t>10,5 h</t>
  </si>
  <si>
    <t>28 min.</t>
  </si>
  <si>
    <t>6,9 h</t>
  </si>
  <si>
    <t>103,2 h</t>
  </si>
  <si>
    <t>14 min.</t>
  </si>
  <si>
    <t>98 min.</t>
  </si>
  <si>
    <t>11,5 h</t>
  </si>
  <si>
    <t>30 min.</t>
  </si>
  <si>
    <t>7,5 h</t>
  </si>
  <si>
    <t>112,5 h</t>
  </si>
  <si>
    <t>16 min.</t>
  </si>
  <si>
    <t>1,8 h</t>
  </si>
  <si>
    <t>12,4 h</t>
  </si>
  <si>
    <t>8,2 h</t>
  </si>
  <si>
    <t>121,9 h</t>
  </si>
  <si>
    <t>13,4 h</t>
  </si>
  <si>
    <t>35 min.</t>
  </si>
  <si>
    <t>8,8 h</t>
  </si>
  <si>
    <t>131,3 h</t>
  </si>
  <si>
    <t>2,1 h</t>
  </si>
  <si>
    <t>14,3 h</t>
  </si>
  <si>
    <t>140,7 h</t>
  </si>
  <si>
    <t>19 min.</t>
  </si>
  <si>
    <t>2,2 h</t>
  </si>
  <si>
    <t>15,3 h</t>
  </si>
  <si>
    <t>40 min.</t>
  </si>
  <si>
    <t>10 h</t>
  </si>
  <si>
    <t>150 h</t>
  </si>
  <si>
    <t>2,4 h</t>
  </si>
  <si>
    <t>16,2 h</t>
  </si>
  <si>
    <t>43 min.</t>
  </si>
  <si>
    <t>10,7 h</t>
  </si>
  <si>
    <t>159,4 h</t>
  </si>
  <si>
    <t>21 min.</t>
  </si>
  <si>
    <t>17,2 h</t>
  </si>
  <si>
    <t>45 min.</t>
  </si>
  <si>
    <t>11,3 h</t>
  </si>
  <si>
    <t>168,8 h</t>
  </si>
  <si>
    <t>2,6 h</t>
  </si>
  <si>
    <t>18,2 h</t>
  </si>
  <si>
    <t>48 min.</t>
  </si>
  <si>
    <t>11,9 h</t>
  </si>
  <si>
    <t>178,2 h</t>
  </si>
  <si>
    <t>24 min.</t>
  </si>
  <si>
    <t>2,8 h</t>
  </si>
  <si>
    <t>19,1 h</t>
  </si>
  <si>
    <t>50 min.</t>
  </si>
  <si>
    <t>12,5 h</t>
  </si>
  <si>
    <t>187,5 h</t>
  </si>
  <si>
    <t>20,1 h</t>
  </si>
  <si>
    <t>53 min.</t>
  </si>
  <si>
    <t>13,2 h</t>
  </si>
  <si>
    <t>196,9 h</t>
  </si>
  <si>
    <t>26 min.</t>
  </si>
  <si>
    <t>3 h</t>
  </si>
  <si>
    <t>21 h</t>
  </si>
  <si>
    <t>55 min.</t>
  </si>
  <si>
    <t>13,8 h</t>
  </si>
  <si>
    <t>206,3 h</t>
  </si>
  <si>
    <t>27 min.</t>
  </si>
  <si>
    <t>22 h</t>
  </si>
  <si>
    <t>14,4 h</t>
  </si>
  <si>
    <t>215,7 h</t>
  </si>
  <si>
    <t>3,3 h</t>
  </si>
  <si>
    <t>22,9 h</t>
  </si>
  <si>
    <t>60 min.</t>
  </si>
  <si>
    <t>15 h</t>
  </si>
  <si>
    <t>225 h</t>
  </si>
  <si>
    <t>3,5 h</t>
  </si>
  <si>
    <t>23,9 h</t>
  </si>
  <si>
    <t>63 min.</t>
  </si>
  <si>
    <t>15,7 h</t>
  </si>
  <si>
    <t>234,4 h</t>
  </si>
  <si>
    <t>31 min.</t>
  </si>
  <si>
    <t>3,6 h</t>
  </si>
  <si>
    <t>24,8 h</t>
  </si>
  <si>
    <t>65 min.</t>
  </si>
  <si>
    <t>16,3 h</t>
  </si>
  <si>
    <t>243,8 h</t>
  </si>
  <si>
    <t>32 min.</t>
  </si>
  <si>
    <t>3,7 h</t>
  </si>
  <si>
    <t>25,8 h</t>
  </si>
  <si>
    <t>68 min.</t>
  </si>
  <si>
    <t>16,9 h</t>
  </si>
  <si>
    <t>253,2 h</t>
  </si>
  <si>
    <t>26,7 h</t>
  </si>
  <si>
    <t>70 min.</t>
  </si>
  <si>
    <t>17,5 h</t>
  </si>
  <si>
    <t>262,5 h</t>
  </si>
  <si>
    <t>34 min.</t>
  </si>
  <si>
    <t>4 h</t>
  </si>
  <si>
    <t>27,7 h</t>
  </si>
  <si>
    <t>73 min.</t>
  </si>
  <si>
    <t>271,9 h</t>
  </si>
  <si>
    <t>4,1 h</t>
  </si>
  <si>
    <t>28,6 h</t>
  </si>
  <si>
    <t>281,3 h</t>
  </si>
  <si>
    <t>37 min.</t>
  </si>
  <si>
    <t>4,3 h</t>
  </si>
  <si>
    <t>29,6 h</t>
  </si>
  <si>
    <t>78 min.</t>
  </si>
  <si>
    <t>19,4 h</t>
  </si>
  <si>
    <t>290,7 h</t>
  </si>
  <si>
    <t>30,5 h</t>
  </si>
  <si>
    <t>80 min.</t>
  </si>
  <si>
    <t>20 h</t>
  </si>
  <si>
    <t>300 h</t>
  </si>
  <si>
    <t>39 min.</t>
  </si>
  <si>
    <t>4,5 h</t>
  </si>
  <si>
    <t>31,5 h</t>
  </si>
  <si>
    <t>83 min.</t>
  </si>
  <si>
    <t>20,7 h</t>
  </si>
  <si>
    <t>309,4 h</t>
  </si>
  <si>
    <t>4,7 h</t>
  </si>
  <si>
    <t>32,4 h</t>
  </si>
  <si>
    <t>85 min.</t>
  </si>
  <si>
    <t>21,3 h</t>
  </si>
  <si>
    <t>318,8 h</t>
  </si>
  <si>
    <t>33,4 h</t>
  </si>
  <si>
    <t>88 min.</t>
  </si>
  <si>
    <t>21,9 h</t>
  </si>
  <si>
    <t>328,2 h</t>
  </si>
  <si>
    <t>42 min.</t>
  </si>
  <si>
    <t>4,9 h</t>
  </si>
  <si>
    <t>34,3 h</t>
  </si>
  <si>
    <t>22,5 h</t>
  </si>
  <si>
    <t>337,5 h</t>
  </si>
  <si>
    <t>44 min.</t>
  </si>
  <si>
    <t>5,1 h</t>
  </si>
  <si>
    <t>35,3 h</t>
  </si>
  <si>
    <t>93 min.</t>
  </si>
  <si>
    <t>23,2 h</t>
  </si>
  <si>
    <t>346,9 h</t>
  </si>
  <si>
    <t>5,2 h</t>
  </si>
  <si>
    <t>36,3 h</t>
  </si>
  <si>
    <t>95 min.</t>
  </si>
  <si>
    <t>23,8 h</t>
  </si>
  <si>
    <t>356,3 h</t>
  </si>
  <si>
    <t>46 min.</t>
  </si>
  <si>
    <t>5,4 h</t>
  </si>
  <si>
    <t>37,2 h</t>
  </si>
  <si>
    <t>24,4 h</t>
  </si>
  <si>
    <t>365,7 h</t>
  </si>
  <si>
    <t>47 min.</t>
  </si>
  <si>
    <t>5,5 h</t>
  </si>
  <si>
    <t>38,2 h</t>
  </si>
  <si>
    <t>1,7 h</t>
  </si>
  <si>
    <t>25 h</t>
  </si>
  <si>
    <t>375 h</t>
  </si>
  <si>
    <t>5,6 h</t>
  </si>
  <si>
    <t>39,1 h</t>
  </si>
  <si>
    <t>25,7 h</t>
  </si>
  <si>
    <t>384,4 h</t>
  </si>
  <si>
    <t>40,1 h</t>
  </si>
  <si>
    <t>26,3 h</t>
  </si>
  <si>
    <t>393,8 h</t>
  </si>
  <si>
    <t>51 min.</t>
  </si>
  <si>
    <t>5,9 h</t>
  </si>
  <si>
    <t>41 h</t>
  </si>
  <si>
    <t>26,9 h</t>
  </si>
  <si>
    <t>403,2 h</t>
  </si>
  <si>
    <t>52 min.</t>
  </si>
  <si>
    <t>6 h</t>
  </si>
  <si>
    <t>42 h</t>
  </si>
  <si>
    <t>27,5 h</t>
  </si>
  <si>
    <t>412,5 h</t>
  </si>
  <si>
    <t>6,2 h</t>
  </si>
  <si>
    <t>42,9 h</t>
  </si>
  <si>
    <t>421,9 h</t>
  </si>
  <si>
    <t>54 min.</t>
  </si>
  <si>
    <t>43,9 h</t>
  </si>
  <si>
    <t>28,8 h</t>
  </si>
  <si>
    <t>431,3 h</t>
  </si>
  <si>
    <t>6,4 h</t>
  </si>
  <si>
    <t>44,8 h</t>
  </si>
  <si>
    <t>29,4 h</t>
  </si>
  <si>
    <t>440,7 h</t>
  </si>
  <si>
    <t>56 min.</t>
  </si>
  <si>
    <t>6,6 h</t>
  </si>
  <si>
    <t>45,8 h</t>
  </si>
  <si>
    <t>30 h</t>
  </si>
  <si>
    <t>450 h</t>
  </si>
  <si>
    <t>46,7 h</t>
  </si>
  <si>
    <t>30,7 h</t>
  </si>
  <si>
    <t>459,4 h</t>
  </si>
  <si>
    <t>59 min.</t>
  </si>
  <si>
    <t>47,7 h</t>
  </si>
  <si>
    <t>31,3 h</t>
  </si>
  <si>
    <t>468,8 h</t>
  </si>
  <si>
    <t>7 h</t>
  </si>
  <si>
    <t>48,6 h</t>
  </si>
  <si>
    <t>31,9 h</t>
  </si>
  <si>
    <t>478,2 h</t>
  </si>
  <si>
    <t>61 min.</t>
  </si>
  <si>
    <t>7,1 h</t>
  </si>
  <si>
    <t>49,6 h</t>
  </si>
  <si>
    <t>32,5 h</t>
  </si>
  <si>
    <t>487,5 h</t>
  </si>
  <si>
    <t>62 min.</t>
  </si>
  <si>
    <t>7,3 h</t>
  </si>
  <si>
    <t>50,5 h</t>
  </si>
  <si>
    <t>2,3 h</t>
  </si>
  <si>
    <t>33,2 h</t>
  </si>
  <si>
    <t>496,9 h</t>
  </si>
  <si>
    <t>7,4 h</t>
  </si>
  <si>
    <t>51,5 h</t>
  </si>
  <si>
    <t>33,8 h</t>
  </si>
  <si>
    <t>506,3 h</t>
  </si>
  <si>
    <t>Machine Learning</t>
  </si>
  <si>
    <t>&lt;img src="https://login.wikimedia.org/wiki/Special:CentralAutoLogin/start?type=1x1" alt="" width="1" height="1" style="border: none; position: absolute;"&gt; _x000D_</t>
  </si>
  <si>
    <t>Suche_x000D_</t>
  </si>
  <si>
    <t>Seiten­­informationen_x000D_</t>
  </si>
  <si>
    <t>Kurzlink_x000D_</t>
  </si>
  <si>
    <t>Drucken/​exportieren _x000D_</t>
  </si>
  <si>
    <t>In anderen Sprachen _x000D_</t>
  </si>
  <si>
    <t>Der Text ist unter der Lizenz „Creative-Commons Namensnennung – Weitergabe unter gleichen Bedingungen“ verfügbar; Informationen zu den Urhebern und zum Lizenzstatus eingebundener Mediendateien (etwa Bilder oder Videos) können im Regelfall durch Anklicken dieser abgerufen werden. Möglicherweise unterliegen die Inhalte jeweils zusätzlichen Bedingungen. Durch die Nutzung dieser Website erklären Sie sich mit den Nutzungsbedingungen und der Datenschutzrichtlinie einverstanden._x000D_</t>
  </si>
  <si>
    <t>Verhaltenskodex_x000D_</t>
  </si>
  <si>
    <t xml:space="preserve">WaveNet ist ein neuronales Netzwerk, das ursprünglich ab ca. 2014 zum Zweck der verbesserten, </t>
  </si>
  <si>
    <t xml:space="preserve">natürlicher klingenden Text-to-Speech-Synthese (TTS) entwickelt wurde, sprich, für menschlicher </t>
  </si>
  <si>
    <t xml:space="preserve">klingende Vorlesesysteme, indem das Programm natürliche menschliche Stimmen analysieren sollte, um so </t>
  </si>
  <si>
    <t>Abkürzungsverzeichnis</t>
  </si>
  <si>
    <t>Anhang</t>
  </si>
  <si>
    <t>Inhaltsverzeichnis_x000D_</t>
  </si>
  <si>
    <t>5 Einzelnachweise_x000D_</t>
  </si>
  <si>
    <t>Auszeichnungen[Bearbeiten | Quelltext bearbeiten]_x000D_</t>
  </si>
  <si>
    <t>Links hinzufügen_x000D_</t>
  </si>
  <si>
    <t>Ulrike von Luxburg_x000D_</t>
  </si>
  <si>
    <t>Ulrike von Luxburg (* 1975 in Regensburg) ist eine deutsche Informatikerin und Leiterin der Arbeitsgruppe Theory of Machine Learning am Wilhelm-Schickard-Institut der Mathematisch-Naturwissenschaftlichen Fakultät der Eberhard Karls Universität Tübingen. _x000D_</t>
  </si>
  <si>
    <t>1 Werdegang_x000D_</t>
  </si>
  <si>
    <t>2 Auszeichnungen_x000D_</t>
  </si>
  <si>
    <t>3 Publikationen (Auswahl)_x000D_</t>
  </si>
  <si>
    <t>4 Weblinks_x000D_</t>
  </si>
  <si>
    <t>Werdegang[Bearbeiten | Quelltext bearbeiten]_x000D_</t>
  </si>
  <si>
    <t>Von Luxburg studierte Mathematik an der Universität Konstanz, der Universität Grenoble und der Universität Tübingen, wo sie 2001 als Dipl.-Math. abschloss. Von 2002 bis 2004 war sie als Doktorandin am Department of Empirical Inference des Max-Planck-Institut für biologische Kybernetik in Tübingen tätig. 2004 wurde sie bei Stefan Jähnichen an der TU Berlin mit einer Dissertation zum Thema „Statistical Learning with Similarity and Dissimilarity Functions“ zum Dr. rer. nat. promoviert.[1] _x000D_</t>
  </si>
  <si>
    <t>Von 2005 bis 2006 leitete von Luxburg die Forschungsgruppe Data Mining am Fraunhofer-Institut für Integrierte Publikations- und Informationssysteme (IPSI) in Darmstadt. Von 2007 bis 2012 leitete von Luxberg die Forschungsgruppe Lerntheorie am Max-Planck-Institut für Intelligente Systeme in Tübingen. 2012 folgte sie dem Ruf auf eine Heisenberg-Professur für Maschinelles Lernen an der Fakultät für Informatik der Universität Hamburg. 2015 folgte sie dem Ruf als Universitätsprofessor für Theoretische Informatik und Lerntheorie am Wilhelm-Schickard-Institut der Universität Tübingen, wo sie seither die Arbeitsgruppe Theory of Machine Learning leitet. _x000D_</t>
  </si>
  <si>
    <t>Mit ihren Forschungsaktivitäten zum Thema maschinelles Lernen entwickelt von Luxburg mit ihrer Arbeitsgruppe Algorithmen, die eine fundamentale Analyse großer Mengen komplexer Daten ermöglichen, um Verbindungen zu finden oder spezifische Fragen zu beantworten. So können enorme Datenmengen, die im Zuge zahlreicher Anwendungen in Wissenschaft und Industrie erfasst, gesammelt und gespeichert werden, genutzt und ausgewertet werden. _x000D_</t>
  </si>
  <si>
    <t>Der Schwerpunkt ihrer Forschung besteht darin, Methoden aus der Statistik und der Informatik zu kombinieren, um Algorithmen für das maschinelle Lernen auf Graphen theoretisch zu bewerten. Kern der Untersuchungen ist, wie sich Algorithmen auf bestimmte Datensätze verhalten. Beim maschinellen Lernen wird hinterfragt, inwieweit ein sich aus einem bestimmten Datensatz ergebendes Resultat als typisch für die zugrunde liegende Population angesehen werden kann, d. h. ob es signifikant ist oder nur ein zufälliges Artefakt ohne weitere Bedeutung ist. _x000D_</t>
  </si>
  <si>
    <t>2006, 2005, 2003 Best student paper award, International Conference on Learning Theory (COLT)_x000D_</t>
  </si>
  <si>
    <t>2008–2013 Mitglied der Junge Akademie[2]_x000D_</t>
  </si>
  <si>
    <t>2007 Best student paper award, International Conference on Algorithmic Learning Theory (ALT)_x000D_</t>
  </si>
  <si>
    <t>2008, 2004 Best student paper award, Annual Conference on Neural Information Processing Systems (NeurIPS)_x000D_</t>
  </si>
  <si>
    <t>seit 2010 Mitglied von AcademiaNet[3]_x000D_</t>
  </si>
  <si>
    <t>2019 Distinguished paper award, International Joint Conference on Artificial Intelligence(IJCAI)_x000D_</t>
  </si>
  <si>
    <t>Publikationen (Auswahl)[Bearbeiten | Quelltext bearbeiten]_x000D_</t>
  </si>
  <si>
    <t>↑ Ulrike von Luxburg: Statistical Learning with Similarity and Dissimilarity Functions. (Dissertation) 2004 _x000D_</t>
  </si>
  <si>
    <t>↑ Profil von Ulrike vo Luxburg an der Junge Akademie _x000D_</t>
  </si>
  <si>
    <t>↑ Ulrike von Luxburg in der Datenbank renommierter Wissenschaftlerinnen AcademiaNet (englisch), abgerufen am 17. Januar 2022. _x000D_</t>
  </si>
  <si>
    <t>Normdaten (Person): GND: 129631205 (lobid, OGND, AKS) | LCCN: no2004115458 | VIAF: 65091750 | Wikipedia-Personensuche_x000D_</t>
  </si>
  <si>
    <t>Personendaten _x000D_</t>
  </si>
  <si>
    <t>NAME Luxburg, Ulrike von _x000D_</t>
  </si>
  <si>
    <t>KURZBESCHREIBUNG deutsche Informatikerin und Hochschullehrerin _x000D_</t>
  </si>
  <si>
    <t>GEBURTSDATUM 1975 _x000D_</t>
  </si>
  <si>
    <t>GEBURTSORT Regensburg _x000D_</t>
  </si>
  <si>
    <t>Abgerufen von „https://de.wikipedia.org/w/index.php?title=Ulrike_von_Luxburg&amp;oldid=231582494“_x000D_</t>
  </si>
  <si>
    <t>Kategorien: Informatiker_x000D_</t>
  </si>
  <si>
    <t>Hochschullehrer (Eberhard Karls Universität Tübingen)_x000D_</t>
  </si>
  <si>
    <t>Hochschullehrer (Universität Hamburg)_x000D_</t>
  </si>
  <si>
    <t>Mitglied der Leopoldina (21. Jahrhundert)_x000D_</t>
  </si>
  <si>
    <t>Familienmitglied des Adelsgeschlechts Luxburg_x000D_</t>
  </si>
  <si>
    <t>Absolvent der Eberhard Karls Universität Tübingen_x000D_</t>
  </si>
  <si>
    <t>Deutscher_x000D_</t>
  </si>
  <si>
    <t>Geboren 1975_x000D_</t>
  </si>
  <si>
    <t>Frau_x000D_</t>
  </si>
  <si>
    <t>Diese Seite wurde zuletzt am 7. März 2023 um 17:40 Uhr bearbeitet._x000D_</t>
  </si>
  <si>
    <t>2020 Aufnahme in der Sektion Informationswissenschaftenals Mitglied in die Nationale Akademie der Wissenschaften Leopoldina_x000D_</t>
  </si>
  <si>
    <t>mit Robert C Williamson, Isabelle Guyon: Clustering: Science or art?.In: Proceedings of ICML workshop on unsupervised and transfer learning.2012. S. 65–79_x000D_</t>
  </si>
  <si>
    <t>Ulrike von Luxburg, Agnes Radl, Matthias Hein: Getting lost in space: Large sample analysis of the commute distance.In: Neural Information Processing Systems(NIPS), 2010. ISBN 978-1-61782-380-0_x000D_</t>
  </si>
  <si>
    <t>Ulrike von Luxburg: Clustering stability: an overview.In: Foundations and Trends in Machine Learning2(3), 2010. S. 235–274. doi:10.1561/2200000008_x000D_</t>
  </si>
  <si>
    <t>Ulrike von Luxburg, Mikhail Belkin, Oliver Bousquet: Consistency of spectral clustering.In: Annals of Statistics36(2), 2008. S. 555–586. doi:10.1214/009053607000000640_x000D_</t>
  </si>
  <si>
    <t>mit Agnes Radl, Matthias Hein: Hitting and commute times in large random neighborhood graphs.In: The Journal of Machine Learning Research.Band 15. 2014. S. 1751–1798_x000D_</t>
  </si>
  <si>
    <t>Ulrike von Luxburg: A Tutorial on Spectral Clustering.In: Statistics and Computing17(4), 2007. S. 395–416. doi:10.1007/s11222-007-9033-z_x000D_</t>
  </si>
  <si>
    <t>mit Shai Ben-David: Towards a statistical theory of clustering. In: Pascal workshop on statistics and optimization of clustering.2005. S. 20–26_x000D_</t>
  </si>
  <si>
    <t>Ulrike von Luxburg, Oliver Bousquet: Distance-based classification with Lipschitz functions.In: Journal for Machine Learning Research5, 2004. S. 669–695. doi:10.1007/978-3-540-45167-9_24_x000D_</t>
  </si>
  <si>
    <t>Mitgliedseintrag von Ulrike von Luxburgbei der Deutschen Akademie der Naturforscher Leopoldina_x000D_</t>
  </si>
  <si>
    <t>Webseite von Ulrike von Luxburgbei der Arbeitsgruppe Theory of Machine Learningam Wilhelm-Schickard-Institut in der Mathematisch-Naturwissenschaftlichen Fakultät der Eberhard Karls Universität Tübingen_x000D_</t>
  </si>
  <si>
    <t>Babel Fish &amp; Theano (Deep Learning)</t>
  </si>
  <si>
    <t>C:\Users\Markus Schmid\Desktop\Mixed Philosophy\15_Paper_Bot\Academical_Treasury\Academical_Treasury_PDFs\QL2\26_Machine Learning</t>
  </si>
  <si>
    <t>AI learning</t>
  </si>
  <si>
    <t>WaveNet ist ein neuronales Netzwerk, das ursprünglich ab ca. 2014 zum Zweck der verbesserten, natürlicher klingenden Text-to-Speech-Synthese (TTS) entwickelt wurde, sprich, für menschlicher klingende Vorlesesysteme, indem das Programm natürliche menschliche Stimmen analysieren sollte, um so auch natürlicher klingende Sprache beim Vorlesen von Texten erzeugen zu können.⁵⁰ Seit März 2018 bietet Google das auf WaveNet basierende Vorleseprogramm Cloud Text-to-Speech im Rahmen von Google Assistant an. ⁵¹ ⁵² _x000D_</t>
  </si>
  <si>
    <t xml:space="preserve">(RLQ=window.RLQ||[]).push(function(){mw.config.set({"wgHostname":"mw1488","wgBackendResponseTime":131,"wgPageParseReport":{"limitreport":{"cputime":"0.077","walltime":"0.119","ppvisitednodes":{"value":521,"limit":1000000},"postexpandincludesize":{"value":4839,"limit":2097152},"templateargumentsize":{"value":614,"limit":2097152},"expansiondepth":{"value":11,"limit":100},"expensivefunctioncount":{"value":0,"limit":500},"unstrip-depth":{"value":0,"limit":20},"unstrip-size":{"value":1340,"limit":5000000},"entityaccesscount":{"value":1,"limit":400},"timingprofile":["100.00% 95.657 1 -total"," 45.05% 43.090 1 Vorlage:Normdaten"," 25.02% 23.929 1 Vorlage:AcademiaNet"," 23.92% 22.879 4 Vorlage:Doi"," 18.01% 17.226 1 Vorlage:Abrufdatum"," 11.04% 10.557 1 Vorlage:Abrufdatum/core"," 5.02% 4.802 1 Vorlage:Str_find"," 4.52% 4.325 2 Vorlage:Wikidata-Registrierung"," 3.70% 3.541 1 Vorlage:Personendaten"]},"scribunto":{"limitreport-timeusage":{"value":"0.020","limit":"10.000"},"limitreport-memusage":{"value":2211624,"limit":52428800}},"cachereport":{"origin":"mw1413","timestamp":"20231230134552","ttl":2592000,"transientcontent":false}}});}); {"@context":"https:\/\/schema.org","@type":"Article","name":"Ulrike von Luxburg","url":"https:\/\/de.wikipedia.org\/wiki\/Ulrike_von_Luxburg","sameAs":"http:\/\/www.wikidata.org\/entity\/Q21264817","mainEntity":"http:\/\/www.wikidata.org\/entity\/Q21264817","author":{"@type":"Organization","name":"Autoren der Wikimedia-Projekte"},"publisher":{"@type":"Organization","name":"Wikimedia Foundation, Inc.","logo":{"@type":"ImageObject","url":"https:\/\/www.wikimedia.org\/static\/images\/wmf-hor-googpub.png"}},"datePublished":"2017-10-28T21:06:24Z","headline":"deutsche Informatikerin und Hochschullehrerin"} </t>
  </si>
  <si>
    <t xml:space="preserve">auch natürlicher klingende Sprache beim Vorlesen von Texten erzeugen zu können.⁵⁰ Seit März 2018 bietet </t>
  </si>
  <si>
    <t xml:space="preserve">Google das auf WaveNet basierende Vorleseprogramm Cloud Text-to-Speech im Rahmen von Google Assistant </t>
  </si>
  <si>
    <t>an. ⁵¹ ⁵² _x000D_</t>
  </si>
  <si>
    <t>WUSBT|WASBT - Windows Units &amp; VBA-Applications for Science, Business and Technologies</t>
  </si>
  <si>
    <t>Subject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</si>
</sst>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0"/>
      <name val="Calibri"/>
      <family val="2"/>
      <scheme val="minor"/>
    </font>
    <font>
      <sz val="14"/>
      <color theme="1"/>
      <name val="Calibri"/>
      <family val="2"/>
      <scheme val="minor"/>
    </font>
    <font>
      <sz val="11"/>
      <color theme="1"/>
      <name val="Times New Roman"/>
      <family val="1"/>
    </font>
    <font>
      <b/>
      <sz val="12"/>
      <color theme="1"/>
      <name val="Times New Roman"/>
      <family val="1"/>
    </font>
    <font>
      <sz val="11"/>
      <color theme="1"/>
      <name val="Calibri Light"/>
      <family val="2"/>
      <scheme val="major"/>
    </font>
    <font>
      <sz val="12"/>
      <color theme="1"/>
      <name val="Times New Roman"/>
      <family val="1"/>
    </font>
    <font>
      <sz val="11"/>
      <color theme="1"/>
      <name val="Calibri"/>
      <family val="2"/>
    </font>
    <font>
      <sz val="11"/>
      <color rgb="FF000000"/>
      <name val="Calibri"/>
      <family val="2"/>
    </font>
    <font>
      <sz val="11"/>
      <name val="Calibri"/>
      <family val="2"/>
      <scheme val="minor"/>
    </font>
    <font>
      <sz val="9"/>
      <color theme="1"/>
      <name val="Calibri"/>
      <family val="2"/>
      <scheme val="minor"/>
    </font>
    <font>
      <b/>
      <sz val="18"/>
      <color theme="1"/>
      <name val="Calibri"/>
      <family val="2"/>
      <scheme val="minor"/>
    </font>
    <font>
      <b/>
      <sz val="16"/>
      <color theme="1"/>
      <name val="Calibri"/>
      <family val="2"/>
      <scheme val="minor"/>
    </font>
    <font>
      <u/>
      <sz val="11"/>
      <color theme="10"/>
      <name val="Calibri"/>
      <family val="2"/>
      <scheme val="minor"/>
    </font>
    <font>
      <sz val="18"/>
      <name val="Arial"/>
      <family val="2"/>
    </font>
    <font>
      <b/>
      <sz val="18"/>
      <color rgb="FFFFFFFF"/>
      <name val="Calibri"/>
      <family val="2"/>
    </font>
    <font>
      <sz val="18"/>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4472C4"/>
        <bgColor indexed="64"/>
      </patternFill>
    </fill>
    <fill>
      <patternFill patternType="solid">
        <fgColor rgb="FFCFD5EA"/>
        <bgColor indexed="64"/>
      </patternFill>
    </fill>
    <fill>
      <patternFill patternType="solid">
        <fgColor rgb="FFE9EBF5"/>
        <bgColor indexed="64"/>
      </patternFill>
    </fill>
  </fills>
  <borders count="6">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style="medium">
        <color rgb="FFFFFFFF"/>
      </left>
      <right style="medium">
        <color rgb="FFFFFFFF"/>
      </right>
      <top style="medium">
        <color rgb="FFFFFFFF"/>
      </top>
      <bottom style="medium">
        <color rgb="FFFFFFFF"/>
      </bottom>
      <diagonal/>
    </border>
  </borders>
  <cellStyleXfs count="2">
    <xf numFmtId="0" fontId="0" fillId="0" borderId="0"/>
    <xf numFmtId="0" fontId="13" fillId="0" borderId="0" applyNumberFormat="0" applyFill="0" applyBorder="0" applyAlignment="0" applyProtection="0"/>
  </cellStyleXfs>
  <cellXfs count="56">
    <xf numFmtId="0" fontId="0" fillId="0" borderId="0" xfId="0"/>
    <xf numFmtId="0" fontId="2" fillId="0" borderId="0" xfId="0" applyFont="1" applyAlignment="1">
      <alignment wrapText="1"/>
    </xf>
    <xf numFmtId="0" fontId="2" fillId="0" borderId="0" xfId="0" applyFont="1"/>
    <xf numFmtId="0" fontId="0" fillId="0" borderId="0" xfId="0" applyAlignment="1">
      <alignment wrapText="1"/>
    </xf>
    <xf numFmtId="0" fontId="3" fillId="2" borderId="0" xfId="0" applyFont="1" applyFill="1"/>
    <xf numFmtId="0" fontId="4" fillId="2" borderId="0" xfId="0" applyFont="1" applyFill="1"/>
    <xf numFmtId="0" fontId="4" fillId="0" borderId="0" xfId="0" applyFont="1"/>
    <xf numFmtId="0" fontId="3" fillId="0" borderId="0" xfId="0" applyFont="1"/>
    <xf numFmtId="0" fontId="4" fillId="0" borderId="0" xfId="0" applyFont="1" applyAlignment="1">
      <alignment horizontal="left"/>
    </xf>
    <xf numFmtId="0" fontId="3" fillId="0" borderId="0" xfId="0" applyFont="1" applyAlignment="1">
      <alignment horizontal="center"/>
    </xf>
    <xf numFmtId="0" fontId="3" fillId="0" borderId="0" xfId="0" applyFont="1" applyAlignment="1">
      <alignment horizontal="left"/>
    </xf>
    <xf numFmtId="0" fontId="5" fillId="0" borderId="0" xfId="0" applyFont="1"/>
    <xf numFmtId="0" fontId="5" fillId="2" borderId="0" xfId="0" applyFont="1" applyFill="1"/>
    <xf numFmtId="0" fontId="3" fillId="2" borderId="0" xfId="0" applyFont="1" applyFill="1" applyAlignment="1">
      <alignment horizontal="right"/>
    </xf>
    <xf numFmtId="14" fontId="3" fillId="2" borderId="0" xfId="0" applyNumberFormat="1" applyFont="1" applyFill="1" applyAlignment="1">
      <alignment horizontal="right"/>
    </xf>
    <xf numFmtId="0" fontId="6" fillId="2" borderId="0" xfId="0" applyFont="1" applyFill="1"/>
    <xf numFmtId="0" fontId="3" fillId="2" borderId="0" xfId="0" applyFont="1" applyFill="1" applyAlignment="1">
      <alignment horizontal="left"/>
    </xf>
    <xf numFmtId="0" fontId="3" fillId="2" borderId="0" xfId="0" applyFont="1" applyFill="1" applyAlignment="1">
      <alignment horizontal="left" wrapText="1"/>
    </xf>
    <xf numFmtId="0" fontId="3" fillId="2" borderId="0" xfId="0" applyFont="1" applyFill="1" applyAlignment="1">
      <alignment wrapText="1"/>
    </xf>
    <xf numFmtId="0" fontId="4" fillId="2" borderId="0" xfId="0" applyFont="1" applyFill="1" applyAlignment="1">
      <alignment horizontal="left"/>
    </xf>
    <xf numFmtId="49" fontId="0" fillId="0" borderId="0" xfId="0" applyNumberFormat="1"/>
    <xf numFmtId="49" fontId="0" fillId="0" borderId="0" xfId="0" applyNumberFormat="1" applyAlignment="1">
      <alignment horizontal="center"/>
    </xf>
    <xf numFmtId="0" fontId="0" fillId="0" borderId="0" xfId="0" applyAlignment="1">
      <alignment horizontal="center"/>
    </xf>
    <xf numFmtId="0" fontId="1" fillId="0" borderId="0" xfId="0" applyFont="1"/>
    <xf numFmtId="0" fontId="0" fillId="0" borderId="0" xfId="0" quotePrefix="1"/>
    <xf numFmtId="0" fontId="7" fillId="0" borderId="0" xfId="0" applyFont="1"/>
    <xf numFmtId="49" fontId="4" fillId="0" borderId="0" xfId="0" applyNumberFormat="1" applyFont="1" applyAlignment="1">
      <alignment wrapText="1"/>
    </xf>
    <xf numFmtId="0" fontId="0" fillId="0" borderId="0" xfId="0" applyAlignment="1">
      <alignment horizontal="right"/>
    </xf>
    <xf numFmtId="0" fontId="9" fillId="0" borderId="0" xfId="0" applyFont="1"/>
    <xf numFmtId="0" fontId="10" fillId="0" borderId="0" xfId="0" applyFont="1"/>
    <xf numFmtId="0" fontId="9" fillId="0" borderId="0" xfId="0" applyFont="1" applyAlignment="1">
      <alignment horizontal="right"/>
    </xf>
    <xf numFmtId="0" fontId="0" fillId="0" borderId="0" xfId="0" applyAlignment="1">
      <alignment horizontal="left"/>
    </xf>
    <xf numFmtId="0" fontId="12" fillId="0" borderId="0" xfId="0" applyFont="1" applyAlignment="1">
      <alignment horizontal="center"/>
    </xf>
    <xf numFmtId="0" fontId="13" fillId="0" borderId="0" xfId="1"/>
    <xf numFmtId="14" fontId="0" fillId="0" borderId="0" xfId="0" applyNumberFormat="1" applyAlignment="1">
      <alignment horizontal="center"/>
    </xf>
    <xf numFmtId="0" fontId="0" fillId="0" borderId="0" xfId="0" quotePrefix="1" applyAlignment="1">
      <alignment wrapText="1"/>
    </xf>
    <xf numFmtId="49" fontId="14" fillId="3" borderId="1" xfId="0" applyNumberFormat="1" applyFont="1" applyFill="1" applyBorder="1" applyAlignment="1">
      <alignment vertical="top"/>
    </xf>
    <xf numFmtId="49" fontId="15" fillId="3" borderId="1" xfId="0" applyNumberFormat="1" applyFont="1" applyFill="1" applyBorder="1" applyAlignment="1">
      <alignment horizontal="left" vertical="center" readingOrder="1"/>
    </xf>
    <xf numFmtId="49" fontId="16" fillId="4" borderId="2" xfId="0" applyNumberFormat="1" applyFont="1" applyFill="1" applyBorder="1" applyAlignment="1">
      <alignment horizontal="left" vertical="center" readingOrder="1"/>
    </xf>
    <xf numFmtId="49" fontId="16" fillId="4" borderId="3" xfId="0" applyNumberFormat="1" applyFont="1" applyFill="1" applyBorder="1" applyAlignment="1">
      <alignment horizontal="left" vertical="center" readingOrder="1"/>
    </xf>
    <xf numFmtId="49" fontId="16" fillId="4" borderId="4" xfId="0" applyNumberFormat="1" applyFont="1" applyFill="1" applyBorder="1" applyAlignment="1">
      <alignment horizontal="left" vertical="center" readingOrder="1"/>
    </xf>
    <xf numFmtId="49" fontId="16" fillId="5" borderId="5" xfId="0" applyNumberFormat="1" applyFont="1" applyFill="1" applyBorder="1" applyAlignment="1">
      <alignment horizontal="left" vertical="center" readingOrder="1"/>
    </xf>
    <xf numFmtId="49" fontId="14" fillId="5" borderId="5" xfId="0" applyNumberFormat="1" applyFont="1" applyFill="1" applyBorder="1" applyAlignment="1">
      <alignment vertical="top"/>
    </xf>
    <xf numFmtId="49" fontId="16" fillId="4" borderId="5" xfId="0" applyNumberFormat="1" applyFont="1" applyFill="1" applyBorder="1" applyAlignment="1">
      <alignment horizontal="left" vertical="center" readingOrder="1"/>
    </xf>
    <xf numFmtId="49" fontId="14" fillId="4" borderId="5" xfId="0" applyNumberFormat="1" applyFont="1" applyFill="1" applyBorder="1" applyAlignment="1">
      <alignment vertical="top"/>
    </xf>
    <xf numFmtId="49" fontId="14" fillId="5" borderId="5" xfId="0" applyNumberFormat="1" applyFont="1" applyFill="1" applyBorder="1" applyAlignment="1">
      <alignment vertical="top" wrapText="1"/>
    </xf>
    <xf numFmtId="0" fontId="0" fillId="0" borderId="0" xfId="0" applyAlignment="1">
      <alignment horizontal="right"/>
    </xf>
    <xf numFmtId="0" fontId="0" fillId="0" borderId="0" xfId="0" applyAlignment="1">
      <alignment horizontal="center" wrapText="1"/>
    </xf>
    <xf numFmtId="0" fontId="0" fillId="0" borderId="0" xfId="0" applyAlignment="1">
      <alignment horizontal="center"/>
    </xf>
    <xf numFmtId="0" fontId="11" fillId="0" borderId="0" xfId="0" applyFont="1" applyAlignment="1">
      <alignment horizontal="center" vertical="center"/>
    </xf>
    <xf numFmtId="49" fontId="14" fillId="4" borderId="2" xfId="0" applyNumberFormat="1" applyFont="1" applyFill="1" applyBorder="1" applyAlignment="1">
      <alignment vertical="top"/>
    </xf>
    <xf numFmtId="49" fontId="14" fillId="4" borderId="3" xfId="0" applyNumberFormat="1" applyFont="1" applyFill="1" applyBorder="1" applyAlignment="1">
      <alignment vertical="top"/>
    </xf>
    <xf numFmtId="49" fontId="14" fillId="4" borderId="4" xfId="0" applyNumberFormat="1" applyFont="1" applyFill="1" applyBorder="1" applyAlignment="1">
      <alignment vertical="top"/>
    </xf>
    <xf numFmtId="49" fontId="16" fillId="4" borderId="2" xfId="0" applyNumberFormat="1" applyFont="1" applyFill="1" applyBorder="1" applyAlignment="1">
      <alignment horizontal="left" vertical="center" readingOrder="1"/>
    </xf>
    <xf numFmtId="49" fontId="16" fillId="4" borderId="3" xfId="0" applyNumberFormat="1" applyFont="1" applyFill="1" applyBorder="1" applyAlignment="1">
      <alignment horizontal="left" vertical="center" readingOrder="1"/>
    </xf>
    <xf numFmtId="49" fontId="16" fillId="4" borderId="4" xfId="0" applyNumberFormat="1" applyFont="1" applyFill="1" applyBorder="1" applyAlignment="1">
      <alignment horizontal="left" vertical="center" readingOrder="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microsoft.com/office/2006/relationships/vbaProject" Target="vbaProject.bin"/><Relationship Id="rId8" Type="http://schemas.openxmlformats.org/officeDocument/2006/relationships/worksheet" Target="worksheets/sheet8.xml"/></Relationships>
</file>

<file path=xl/ctrlProps/ctrlProp1.xml><?xml version="1.0" encoding="utf-8"?>
<formControlPr xmlns="http://schemas.microsoft.com/office/spreadsheetml/2009/9/main" objectType="Drop" dropStyle="combo" dx="22" fmlaLink="$W$1" fmlaRange="$W$2:$W$7" noThreeD="1" sel="1" val="0"/>
</file>

<file path=xl/ctrlProps/ctrlProp10.xml><?xml version="1.0" encoding="utf-8"?>
<formControlPr xmlns="http://schemas.microsoft.com/office/spreadsheetml/2009/9/main" objectType="CheckBox" fmlaLink="$L$15" lockText="1" noThreeD="1"/>
</file>

<file path=xl/ctrlProps/ctrlProp11.xml><?xml version="1.0" encoding="utf-8"?>
<formControlPr xmlns="http://schemas.microsoft.com/office/spreadsheetml/2009/9/main" objectType="CheckBox" fmlaLink="$L$5" lockText="1" noThreeD="1"/>
</file>

<file path=xl/ctrlProps/ctrlProp12.xml><?xml version="1.0" encoding="utf-8"?>
<formControlPr xmlns="http://schemas.microsoft.com/office/spreadsheetml/2009/9/main" objectType="CheckBox" fmlaLink="$L$8" lockText="1" noThreeD="1"/>
</file>

<file path=xl/ctrlProps/ctrlProp13.xml><?xml version="1.0" encoding="utf-8"?>
<formControlPr xmlns="http://schemas.microsoft.com/office/spreadsheetml/2009/9/main" objectType="CheckBox" fmlaLink="$L$9" lockText="1" noThreeD="1"/>
</file>

<file path=xl/ctrlProps/ctrlProp14.xml><?xml version="1.0" encoding="utf-8"?>
<formControlPr xmlns="http://schemas.microsoft.com/office/spreadsheetml/2009/9/main" objectType="CheckBox" fmlaLink="$L$10" lockText="1" noThreeD="1"/>
</file>

<file path=xl/ctrlProps/ctrlProp15.xml><?xml version="1.0" encoding="utf-8"?>
<formControlPr xmlns="http://schemas.microsoft.com/office/spreadsheetml/2009/9/main" objectType="CheckBox" fmlaLink="$L$13" lockText="1" noThreeD="1"/>
</file>

<file path=xl/ctrlProps/ctrlProp16.xml><?xml version="1.0" encoding="utf-8"?>
<formControlPr xmlns="http://schemas.microsoft.com/office/spreadsheetml/2009/9/main" objectType="CheckBox" fmlaLink="$L$16" lockText="1" noThreeD="1"/>
</file>

<file path=xl/ctrlProps/ctrlProp17.xml><?xml version="1.0" encoding="utf-8"?>
<formControlPr xmlns="http://schemas.microsoft.com/office/spreadsheetml/2009/9/main" objectType="Drop" dropStyle="combo" dx="22" fmlaLink="$P$1" fmlaRange="$P$2:$P$6" noThreeD="1" sel="1" val="0"/>
</file>

<file path=xl/ctrlProps/ctrlProp18.xml><?xml version="1.0" encoding="utf-8"?>
<formControlPr xmlns="http://schemas.microsoft.com/office/spreadsheetml/2009/9/main" objectType="CheckBox" checked="Checked" fmlaLink="$E$9" lockText="1" noThreeD="1"/>
</file>

<file path=xl/ctrlProps/ctrlProp19.xml><?xml version="1.0" encoding="utf-8"?>
<formControlPr xmlns="http://schemas.microsoft.com/office/spreadsheetml/2009/9/main" objectType="CheckBox" checked="Checked" fmlaLink="$E$11" lockText="1" noThreeD="1"/>
</file>

<file path=xl/ctrlProps/ctrlProp2.xml><?xml version="1.0" encoding="utf-8"?>
<formControlPr xmlns="http://schemas.microsoft.com/office/spreadsheetml/2009/9/main" objectType="CheckBox" checked="Checked" fmlaLink="$L$2" lockText="1" noThreeD="1"/>
</file>

<file path=xl/ctrlProps/ctrlProp20.xml><?xml version="1.0" encoding="utf-8"?>
<formControlPr xmlns="http://schemas.microsoft.com/office/spreadsheetml/2009/9/main" objectType="CheckBox" checked="Checked" fmlaLink="$E$10" lockText="1" noThreeD="1"/>
</file>

<file path=xl/ctrlProps/ctrlProp21.xml><?xml version="1.0" encoding="utf-8"?>
<formControlPr xmlns="http://schemas.microsoft.com/office/spreadsheetml/2009/9/main" objectType="Drop" dropStyle="combo" dx="22" fmlaLink="$C$8" fmlaRange="$R$2:$R$13" noThreeD="1" sel="2" val="0"/>
</file>

<file path=xl/ctrlProps/ctrlProp22.xml><?xml version="1.0" encoding="utf-8"?>
<formControlPr xmlns="http://schemas.microsoft.com/office/spreadsheetml/2009/9/main" objectType="Drop" dropStyle="combo" dx="22" fmlaLink="$C$5" fmlaRange="$Z$2:$Z$17" noThreeD="1" sel="1" val="0"/>
</file>

<file path=xl/ctrlProps/ctrlProp23.xml><?xml version="1.0" encoding="utf-8"?>
<formControlPr xmlns="http://schemas.microsoft.com/office/spreadsheetml/2009/9/main" objectType="Drop" dropStyle="combo" dx="22" fmlaLink="$C$13" fmlaRange="$AA$2:$AA$105" noThreeD="1" sel="1" val="0"/>
</file>

<file path=xl/ctrlProps/ctrlProp24.xml><?xml version="1.0" encoding="utf-8"?>
<formControlPr xmlns="http://schemas.microsoft.com/office/spreadsheetml/2009/9/main" objectType="Drop" dropStyle="combo" dx="22" fmlaLink="$C$14" fmlaRange="$AA$3:$AA$102" noThreeD="1" sel="1" val="20"/>
</file>

<file path=xl/ctrlProps/ctrlProp25.xml><?xml version="1.0" encoding="utf-8"?>
<formControlPr xmlns="http://schemas.microsoft.com/office/spreadsheetml/2009/9/main" objectType="CheckBox" checked="Checked" fmlaLink="$E$15" lockText="1" noThreeD="1"/>
</file>

<file path=xl/ctrlProps/ctrlProp26.xml><?xml version="1.0" encoding="utf-8"?>
<formControlPr xmlns="http://schemas.microsoft.com/office/spreadsheetml/2009/9/main" objectType="CheckBox" fmlaLink="$E$16" lockText="1" noThreeD="1"/>
</file>

<file path=xl/ctrlProps/ctrlProp27.xml><?xml version="1.0" encoding="utf-8"?>
<formControlPr xmlns="http://schemas.microsoft.com/office/spreadsheetml/2009/9/main" objectType="CheckBox" checked="Checked" fmlaLink="$E$17" lockText="1" noThreeD="1"/>
</file>

<file path=xl/ctrlProps/ctrlProp28.xml><?xml version="1.0" encoding="utf-8"?>
<formControlPr xmlns="http://schemas.microsoft.com/office/spreadsheetml/2009/9/main" objectType="CheckBox" checked="Checked" fmlaLink="$G$3" lockText="1" noThreeD="1"/>
</file>

<file path=xl/ctrlProps/ctrlProp29.xml><?xml version="1.0" encoding="utf-8"?>
<formControlPr xmlns="http://schemas.microsoft.com/office/spreadsheetml/2009/9/main" objectType="CheckBox" checked="Checked" fmlaLink="$G$1" lockText="1" noThreeD="1"/>
</file>

<file path=xl/ctrlProps/ctrlProp3.xml><?xml version="1.0" encoding="utf-8"?>
<formControlPr xmlns="http://schemas.microsoft.com/office/spreadsheetml/2009/9/main" objectType="CheckBox" fmlaLink="$L$3" lockText="1" noThreeD="1"/>
</file>

<file path=xl/ctrlProps/ctrlProp30.xml><?xml version="1.0" encoding="utf-8"?>
<formControlPr xmlns="http://schemas.microsoft.com/office/spreadsheetml/2009/9/main" objectType="CheckBox" fmlaLink="$S$14" lockText="1" noThreeD="1"/>
</file>

<file path=xl/ctrlProps/ctrlProp31.xml><?xml version="1.0" encoding="utf-8"?>
<formControlPr xmlns="http://schemas.microsoft.com/office/spreadsheetml/2009/9/main" objectType="Drop" dropStyle="combo" dx="22" fmlaLink="$C$7" fmlaRange="$R$2:$R$13" noThreeD="1" sel="1" val="0"/>
</file>

<file path=xl/ctrlProps/ctrlProp32.xml><?xml version="1.0" encoding="utf-8"?>
<formControlPr xmlns="http://schemas.microsoft.com/office/spreadsheetml/2009/9/main" objectType="Drop" dropStyle="combo" dx="22" fmlaLink="$D$7" fmlaRange="$R$2:$R$13" noThreeD="1" sel="2" val="0"/>
</file>

<file path=xl/ctrlProps/ctrlProp33.xml><?xml version="1.0" encoding="utf-8"?>
<formControlPr xmlns="http://schemas.microsoft.com/office/spreadsheetml/2009/9/main" objectType="Drop" dropStyle="combo" dx="22" fmlaLink="$D$8" fmlaRange="$R$2:$R$13" noThreeD="1" sel="2" val="0"/>
</file>

<file path=xl/ctrlProps/ctrlProp34.xml><?xml version="1.0" encoding="utf-8"?>
<formControlPr xmlns="http://schemas.microsoft.com/office/spreadsheetml/2009/9/main" objectType="Drop" dropStyle="combo" dx="22" fmlaLink="$F$7" fmlaRange="$R$2:$R$13" noThreeD="1" sel="2" val="0"/>
</file>

<file path=xl/ctrlProps/ctrlProp35.xml><?xml version="1.0" encoding="utf-8"?>
<formControlPr xmlns="http://schemas.microsoft.com/office/spreadsheetml/2009/9/main" objectType="Drop" dropStyle="combo" dx="22" fmlaLink="$F$8" fmlaRange="$R$2:$R$13" noThreeD="1" sel="2" val="0"/>
</file>

<file path=xl/ctrlProps/ctrlProp36.xml><?xml version="1.0" encoding="utf-8"?>
<formControlPr xmlns="http://schemas.microsoft.com/office/spreadsheetml/2009/9/main" objectType="CheckBox" fmlaLink="$L$16" lockText="1" noThreeD="1"/>
</file>

<file path=xl/ctrlProps/ctrlProp37.xml><?xml version="1.0" encoding="utf-8"?>
<formControlPr xmlns="http://schemas.microsoft.com/office/spreadsheetml/2009/9/main" objectType="Drop" dropStyle="combo" dx="22" fmlaLink="N$3" fmlaRange="$AD$2:$AD$13" noThreeD="1" sel="1" val="0"/>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CheckBox" fmlaLink="$B$19" lockText="1" noThreeD="1"/>
</file>

<file path=xl/ctrlProps/ctrlProp4.xml><?xml version="1.0" encoding="utf-8"?>
<formControlPr xmlns="http://schemas.microsoft.com/office/spreadsheetml/2009/9/main" objectType="CheckBox" fmlaLink="$L$4" lockText="1" noThreeD="1"/>
</file>

<file path=xl/ctrlProps/ctrlProp40.xml><?xml version="1.0" encoding="utf-8"?>
<formControlPr xmlns="http://schemas.microsoft.com/office/spreadsheetml/2009/9/main" objectType="CheckBox" fmlaLink="$D$14" lockText="1" noThreeD="1"/>
</file>

<file path=xl/ctrlProps/ctrlProp41.xml><?xml version="1.0" encoding="utf-8"?>
<formControlPr xmlns="http://schemas.microsoft.com/office/spreadsheetml/2009/9/main" objectType="CheckBox" checked="Checked" fmlaLink="$G$3" lockText="1" noThreeD="1"/>
</file>

<file path=xl/ctrlProps/ctrlProp42.xml><?xml version="1.0" encoding="utf-8"?>
<formControlPr xmlns="http://schemas.microsoft.com/office/spreadsheetml/2009/9/main" objectType="CheckBox" checked="Checked" fmlaLink="$G$2" lockText="1" noThreeD="1"/>
</file>

<file path=xl/ctrlProps/ctrlProp43.xml><?xml version="1.0" encoding="utf-8"?>
<formControlPr xmlns="http://schemas.microsoft.com/office/spreadsheetml/2009/9/main" objectType="CheckBox" fmlaLink="$A$21" lockText="1" noThreeD="1"/>
</file>

<file path=xl/ctrlProps/ctrlProp44.xml><?xml version="1.0" encoding="utf-8"?>
<formControlPr xmlns="http://schemas.microsoft.com/office/spreadsheetml/2009/9/main" objectType="CheckBox" fmlaLink="$A$23" lockText="1" noThreeD="1"/>
</file>

<file path=xl/ctrlProps/ctrlProp45.xml><?xml version="1.0" encoding="utf-8"?>
<formControlPr xmlns="http://schemas.microsoft.com/office/spreadsheetml/2009/9/main" objectType="CheckBox" checked="Checked" fmlaLink="$B$26" lockText="1" noThreeD="1"/>
</file>

<file path=xl/ctrlProps/ctrlProp46.xml><?xml version="1.0" encoding="utf-8"?>
<formControlPr xmlns="http://schemas.microsoft.com/office/spreadsheetml/2009/9/main" objectType="CheckBox" checked="Checked" fmlaLink="$B$27" lockText="1" noThreeD="1"/>
</file>

<file path=xl/ctrlProps/ctrlProp47.xml><?xml version="1.0" encoding="utf-8"?>
<formControlPr xmlns="http://schemas.microsoft.com/office/spreadsheetml/2009/9/main" objectType="CheckBox" checked="Checked" fmlaLink="$B$26" lockText="1" noThreeD="1"/>
</file>

<file path=xl/ctrlProps/ctrlProp48.xml><?xml version="1.0" encoding="utf-8"?>
<formControlPr xmlns="http://schemas.microsoft.com/office/spreadsheetml/2009/9/main" objectType="CheckBox" checked="Checked" fmlaLink="$B$28" lockText="1" noThreeD="1"/>
</file>

<file path=xl/ctrlProps/ctrlProp5.xml><?xml version="1.0" encoding="utf-8"?>
<formControlPr xmlns="http://schemas.microsoft.com/office/spreadsheetml/2009/9/main" objectType="CheckBox" fmlaLink="$L$6" lockText="1" noThreeD="1"/>
</file>

<file path=xl/ctrlProps/ctrlProp6.xml><?xml version="1.0" encoding="utf-8"?>
<formControlPr xmlns="http://schemas.microsoft.com/office/spreadsheetml/2009/9/main" objectType="CheckBox" checked="Checked" fmlaLink="$L$7" lockText="1" noThreeD="1"/>
</file>

<file path=xl/ctrlProps/ctrlProp7.xml><?xml version="1.0" encoding="utf-8"?>
<formControlPr xmlns="http://schemas.microsoft.com/office/spreadsheetml/2009/9/main" objectType="CheckBox" checked="Checked" fmlaLink="$L$11" lockText="1" noThreeD="1"/>
</file>

<file path=xl/ctrlProps/ctrlProp8.xml><?xml version="1.0" encoding="utf-8"?>
<formControlPr xmlns="http://schemas.microsoft.com/office/spreadsheetml/2009/9/main" objectType="CheckBox" checked="Checked" fmlaLink="$L$12" lockText="1" noThreeD="1"/>
</file>

<file path=xl/ctrlProps/ctrlProp9.xml><?xml version="1.0" encoding="utf-8"?>
<formControlPr xmlns="http://schemas.microsoft.com/office/spreadsheetml/2009/9/main" objectType="CheckBox" fmlaLink="$L$1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1095375</xdr:colOff>
      <xdr:row>0</xdr:row>
      <xdr:rowOff>1171575</xdr:rowOff>
    </xdr:from>
    <xdr:to>
      <xdr:col>0</xdr:col>
      <xdr:colOff>2800350</xdr:colOff>
      <xdr:row>0</xdr:row>
      <xdr:rowOff>1552575</xdr:rowOff>
    </xdr:to>
    <xdr:sp macro="[0]!paperbotshows" textlink="">
      <xdr:nvSpPr>
        <xdr:cNvPr id="2" name="Rechteck 1">
          <a:extLst>
            <a:ext uri="{FF2B5EF4-FFF2-40B4-BE49-F238E27FC236}">
              <a16:creationId xmlns:a16="http://schemas.microsoft.com/office/drawing/2014/main" id="{00000000-0008-0000-0000-000002000000}"/>
            </a:ext>
          </a:extLst>
        </xdr:cNvPr>
        <xdr:cNvSpPr/>
      </xdr:nvSpPr>
      <xdr:spPr>
        <a:xfrm>
          <a:off x="1095375" y="1171575"/>
          <a:ext cx="1704975" cy="381000"/>
        </a:xfrm>
        <a:prstGeom prst="rect">
          <a:avLst/>
        </a:prstGeom>
        <a:solidFill>
          <a:srgbClr val="00B0F0">
            <a:alpha val="25000"/>
          </a:srgb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de-DE" sz="1100"/>
            <a:t>Steuerungsmodul</a:t>
          </a:r>
        </a:p>
      </xdr:txBody>
    </xdr:sp>
    <xdr:clientData/>
  </xdr:twoCellAnchor>
  <xdr:twoCellAnchor editAs="oneCell">
    <xdr:from>
      <xdr:col>0</xdr:col>
      <xdr:colOff>1200150</xdr:colOff>
      <xdr:row>0</xdr:row>
      <xdr:rowOff>0</xdr:rowOff>
    </xdr:from>
    <xdr:to>
      <xdr:col>0</xdr:col>
      <xdr:colOff>2628900</xdr:colOff>
      <xdr:row>0</xdr:row>
      <xdr:rowOff>1024194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00150" y="0"/>
          <a:ext cx="1428750" cy="1024194"/>
        </a:xfrm>
        <a:prstGeom prst="rect">
          <a:avLst/>
        </a:prstGeom>
      </xdr:spPr>
    </xdr:pic>
    <xdr:clientData/>
  </xdr:twoCellAnchor>
  <xdr:twoCellAnchor>
    <xdr:from>
      <xdr:col>0</xdr:col>
      <xdr:colOff>1095375</xdr:colOff>
      <xdr:row>0</xdr:row>
      <xdr:rowOff>1533525</xdr:rowOff>
    </xdr:from>
    <xdr:to>
      <xdr:col>0</xdr:col>
      <xdr:colOff>2800350</xdr:colOff>
      <xdr:row>0</xdr:row>
      <xdr:rowOff>1914525</xdr:rowOff>
    </xdr:to>
    <xdr:sp macro="[0]!editorshowings" textlink="">
      <xdr:nvSpPr>
        <xdr:cNvPr id="4" name="Rechteck 3">
          <a:extLst>
            <a:ext uri="{FF2B5EF4-FFF2-40B4-BE49-F238E27FC236}">
              <a16:creationId xmlns:a16="http://schemas.microsoft.com/office/drawing/2014/main" id="{00000000-0008-0000-0000-000004000000}"/>
            </a:ext>
          </a:extLst>
        </xdr:cNvPr>
        <xdr:cNvSpPr/>
      </xdr:nvSpPr>
      <xdr:spPr>
        <a:xfrm>
          <a:off x="1095375" y="1533525"/>
          <a:ext cx="1704975" cy="381000"/>
        </a:xfrm>
        <a:prstGeom prst="rect">
          <a:avLst/>
        </a:prstGeom>
        <a:solidFill>
          <a:srgbClr val="00B0F0">
            <a:alpha val="25000"/>
          </a:srgb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de-DE" sz="1100"/>
            <a:t>Editor</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xdr:row>
          <xdr:rowOff>19050</xdr:rowOff>
        </xdr:from>
        <xdr:to>
          <xdr:col>2</xdr:col>
          <xdr:colOff>1285875</xdr:colOff>
          <xdr:row>3</xdr:row>
          <xdr:rowOff>171450</xdr:rowOff>
        </xdr:to>
        <xdr:sp macro="" textlink="">
          <xdr:nvSpPr>
            <xdr:cNvPr id="19457" name="Drop Down 1" hidden="1">
              <a:extLst>
                <a:ext uri="{63B3BB69-23CF-44E3-9099-C40C66FF867C}">
                  <a14:compatExt spid="_x0000_s19457"/>
                </a:ext>
                <a:ext uri="{FF2B5EF4-FFF2-40B4-BE49-F238E27FC236}">
                  <a16:creationId xmlns:a16="http://schemas.microsoft.com/office/drawing/2014/main" id="{00000000-0008-0000-0100-00000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xdr:row>
          <xdr:rowOff>9525</xdr:rowOff>
        </xdr:from>
        <xdr:to>
          <xdr:col>9</xdr:col>
          <xdr:colOff>628650</xdr:colOff>
          <xdr:row>1</xdr:row>
          <xdr:rowOff>180975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1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xdr:row>
          <xdr:rowOff>171450</xdr:rowOff>
        </xdr:from>
        <xdr:to>
          <xdr:col>9</xdr:col>
          <xdr:colOff>628650</xdr:colOff>
          <xdr:row>3</xdr:row>
          <xdr:rowOff>9525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1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2</xdr:row>
          <xdr:rowOff>171450</xdr:rowOff>
        </xdr:from>
        <xdr:to>
          <xdr:col>9</xdr:col>
          <xdr:colOff>628650</xdr:colOff>
          <xdr:row>4</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1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171450</xdr:rowOff>
        </xdr:from>
        <xdr:to>
          <xdr:col>9</xdr:col>
          <xdr:colOff>628650</xdr:colOff>
          <xdr:row>6</xdr:row>
          <xdr:rowOff>9525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1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xdr:row>
          <xdr:rowOff>180975</xdr:rowOff>
        </xdr:from>
        <xdr:to>
          <xdr:col>9</xdr:col>
          <xdr:colOff>628650</xdr:colOff>
          <xdr:row>7</xdr:row>
          <xdr:rowOff>9525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1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9</xdr:row>
          <xdr:rowOff>180975</xdr:rowOff>
        </xdr:from>
        <xdr:to>
          <xdr:col>9</xdr:col>
          <xdr:colOff>628650</xdr:colOff>
          <xdr:row>11</xdr:row>
          <xdr:rowOff>9525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1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10</xdr:row>
          <xdr:rowOff>171450</xdr:rowOff>
        </xdr:from>
        <xdr:to>
          <xdr:col>9</xdr:col>
          <xdr:colOff>628650</xdr:colOff>
          <xdr:row>12</xdr:row>
          <xdr:rowOff>9525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12</xdr:row>
          <xdr:rowOff>180975</xdr:rowOff>
        </xdr:from>
        <xdr:to>
          <xdr:col>9</xdr:col>
          <xdr:colOff>628650</xdr:colOff>
          <xdr:row>14</xdr:row>
          <xdr:rowOff>9525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13</xdr:row>
          <xdr:rowOff>180975</xdr:rowOff>
        </xdr:from>
        <xdr:to>
          <xdr:col>9</xdr:col>
          <xdr:colOff>628650</xdr:colOff>
          <xdr:row>15</xdr:row>
          <xdr:rowOff>9525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xdr:row>
          <xdr:rowOff>9525</xdr:rowOff>
        </xdr:from>
        <xdr:to>
          <xdr:col>9</xdr:col>
          <xdr:colOff>628650</xdr:colOff>
          <xdr:row>4</xdr:row>
          <xdr:rowOff>180975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xdr:row>
          <xdr:rowOff>171450</xdr:rowOff>
        </xdr:from>
        <xdr:to>
          <xdr:col>9</xdr:col>
          <xdr:colOff>628650</xdr:colOff>
          <xdr:row>8</xdr:row>
          <xdr:rowOff>9525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1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xdr:row>
          <xdr:rowOff>180975</xdr:rowOff>
        </xdr:from>
        <xdr:to>
          <xdr:col>9</xdr:col>
          <xdr:colOff>628650</xdr:colOff>
          <xdr:row>9</xdr:row>
          <xdr:rowOff>9525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1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8</xdr:row>
          <xdr:rowOff>180975</xdr:rowOff>
        </xdr:from>
        <xdr:to>
          <xdr:col>9</xdr:col>
          <xdr:colOff>628650</xdr:colOff>
          <xdr:row>10</xdr:row>
          <xdr:rowOff>9525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1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11</xdr:row>
          <xdr:rowOff>180975</xdr:rowOff>
        </xdr:from>
        <xdr:to>
          <xdr:col>9</xdr:col>
          <xdr:colOff>628650</xdr:colOff>
          <xdr:row>13</xdr:row>
          <xdr:rowOff>9525</xdr:rowOff>
        </xdr:to>
        <xdr:sp macro="" textlink="">
          <xdr:nvSpPr>
            <xdr:cNvPr id="19471" name="Check Box 15" hidden="1">
              <a:extLst>
                <a:ext uri="{63B3BB69-23CF-44E3-9099-C40C66FF867C}">
                  <a14:compatExt spid="_x0000_s19471"/>
                </a:ext>
                <a:ext uri="{FF2B5EF4-FFF2-40B4-BE49-F238E27FC236}">
                  <a16:creationId xmlns:a16="http://schemas.microsoft.com/office/drawing/2014/main" id="{00000000-0008-0000-01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14</xdr:row>
          <xdr:rowOff>180975</xdr:rowOff>
        </xdr:from>
        <xdr:to>
          <xdr:col>9</xdr:col>
          <xdr:colOff>628650</xdr:colOff>
          <xdr:row>16</xdr:row>
          <xdr:rowOff>9525</xdr:rowOff>
        </xdr:to>
        <xdr:sp macro="" textlink="">
          <xdr:nvSpPr>
            <xdr:cNvPr id="19472" name="Check Box 16" hidden="1">
              <a:extLst>
                <a:ext uri="{63B3BB69-23CF-44E3-9099-C40C66FF867C}">
                  <a14:compatExt spid="_x0000_s19472"/>
                </a:ext>
                <a:ext uri="{FF2B5EF4-FFF2-40B4-BE49-F238E27FC236}">
                  <a16:creationId xmlns:a16="http://schemas.microsoft.com/office/drawing/2014/main" id="{00000000-0008-0000-01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19050</xdr:rowOff>
        </xdr:from>
        <xdr:to>
          <xdr:col>2</xdr:col>
          <xdr:colOff>1285875</xdr:colOff>
          <xdr:row>11</xdr:row>
          <xdr:rowOff>171450</xdr:rowOff>
        </xdr:to>
        <xdr:sp macro="" textlink="">
          <xdr:nvSpPr>
            <xdr:cNvPr id="19473" name="Drop Down 17" hidden="1">
              <a:extLst>
                <a:ext uri="{63B3BB69-23CF-44E3-9099-C40C66FF867C}">
                  <a14:compatExt spid="_x0000_s19473"/>
                </a:ext>
                <a:ext uri="{FF2B5EF4-FFF2-40B4-BE49-F238E27FC236}">
                  <a16:creationId xmlns:a16="http://schemas.microsoft.com/office/drawing/2014/main" id="{00000000-0008-0000-0100-00001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xdr:row>
          <xdr:rowOff>171450</xdr:rowOff>
        </xdr:from>
        <xdr:to>
          <xdr:col>1</xdr:col>
          <xdr:colOff>628650</xdr:colOff>
          <xdr:row>8</xdr:row>
          <xdr:rowOff>0</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1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xdr:row>
          <xdr:rowOff>171450</xdr:rowOff>
        </xdr:from>
        <xdr:to>
          <xdr:col>2</xdr:col>
          <xdr:colOff>628650</xdr:colOff>
          <xdr:row>11</xdr:row>
          <xdr:rowOff>9525</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1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9</xdr:row>
          <xdr:rowOff>9525</xdr:rowOff>
        </xdr:from>
        <xdr:to>
          <xdr:col>2</xdr:col>
          <xdr:colOff>628650</xdr:colOff>
          <xdr:row>9</xdr:row>
          <xdr:rowOff>180975</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1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28575</xdr:rowOff>
        </xdr:from>
        <xdr:to>
          <xdr:col>2</xdr:col>
          <xdr:colOff>1276350</xdr:colOff>
          <xdr:row>7</xdr:row>
          <xdr:rowOff>171450</xdr:rowOff>
        </xdr:to>
        <xdr:sp macro="" textlink="">
          <xdr:nvSpPr>
            <xdr:cNvPr id="19477" name="Drop Down 21" hidden="1">
              <a:extLst>
                <a:ext uri="{63B3BB69-23CF-44E3-9099-C40C66FF867C}">
                  <a14:compatExt spid="_x0000_s19477"/>
                </a:ext>
                <a:ext uri="{FF2B5EF4-FFF2-40B4-BE49-F238E27FC236}">
                  <a16:creationId xmlns:a16="http://schemas.microsoft.com/office/drawing/2014/main" id="{00000000-0008-0000-0100-00001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19050</xdr:rowOff>
        </xdr:from>
        <xdr:to>
          <xdr:col>2</xdr:col>
          <xdr:colOff>1276350</xdr:colOff>
          <xdr:row>4</xdr:row>
          <xdr:rowOff>171450</xdr:rowOff>
        </xdr:to>
        <xdr:sp macro="" textlink="">
          <xdr:nvSpPr>
            <xdr:cNvPr id="19478" name="Drop Down 22" hidden="1">
              <a:extLst>
                <a:ext uri="{63B3BB69-23CF-44E3-9099-C40C66FF867C}">
                  <a14:compatExt spid="_x0000_s19478"/>
                </a:ext>
                <a:ext uri="{FF2B5EF4-FFF2-40B4-BE49-F238E27FC236}">
                  <a16:creationId xmlns:a16="http://schemas.microsoft.com/office/drawing/2014/main" id="{00000000-0008-0000-0100-000016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12</xdr:row>
          <xdr:rowOff>19050</xdr:rowOff>
        </xdr:from>
        <xdr:to>
          <xdr:col>2</xdr:col>
          <xdr:colOff>1276350</xdr:colOff>
          <xdr:row>12</xdr:row>
          <xdr:rowOff>171450</xdr:rowOff>
        </xdr:to>
        <xdr:sp macro="" textlink="">
          <xdr:nvSpPr>
            <xdr:cNvPr id="19479" name="Drop Down 23" hidden="1">
              <a:extLst>
                <a:ext uri="{63B3BB69-23CF-44E3-9099-C40C66FF867C}">
                  <a14:compatExt spid="_x0000_s19479"/>
                </a:ext>
                <a:ext uri="{FF2B5EF4-FFF2-40B4-BE49-F238E27FC236}">
                  <a16:creationId xmlns:a16="http://schemas.microsoft.com/office/drawing/2014/main" id="{00000000-0008-0000-0100-000017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13</xdr:row>
          <xdr:rowOff>19050</xdr:rowOff>
        </xdr:from>
        <xdr:to>
          <xdr:col>2</xdr:col>
          <xdr:colOff>1276350</xdr:colOff>
          <xdr:row>13</xdr:row>
          <xdr:rowOff>171450</xdr:rowOff>
        </xdr:to>
        <xdr:sp macro="" textlink="">
          <xdr:nvSpPr>
            <xdr:cNvPr id="19480" name="Drop Down 24" hidden="1">
              <a:extLst>
                <a:ext uri="{63B3BB69-23CF-44E3-9099-C40C66FF867C}">
                  <a14:compatExt spid="_x0000_s19480"/>
                </a:ext>
                <a:ext uri="{FF2B5EF4-FFF2-40B4-BE49-F238E27FC236}">
                  <a16:creationId xmlns:a16="http://schemas.microsoft.com/office/drawing/2014/main" id="{00000000-0008-0000-0100-000018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13</xdr:row>
          <xdr:rowOff>171450</xdr:rowOff>
        </xdr:from>
        <xdr:to>
          <xdr:col>2</xdr:col>
          <xdr:colOff>628650</xdr:colOff>
          <xdr:row>15</xdr:row>
          <xdr:rowOff>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1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14</xdr:row>
          <xdr:rowOff>171450</xdr:rowOff>
        </xdr:from>
        <xdr:to>
          <xdr:col>2</xdr:col>
          <xdr:colOff>628650</xdr:colOff>
          <xdr:row>16</xdr:row>
          <xdr:rowOff>0</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1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15</xdr:row>
          <xdr:rowOff>171450</xdr:rowOff>
        </xdr:from>
        <xdr:to>
          <xdr:col>2</xdr:col>
          <xdr:colOff>628650</xdr:colOff>
          <xdr:row>17</xdr:row>
          <xdr:rowOff>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1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866775</xdr:colOff>
          <xdr:row>1</xdr:row>
          <xdr:rowOff>171450</xdr:rowOff>
        </xdr:from>
        <xdr:to>
          <xdr:col>2</xdr:col>
          <xdr:colOff>85725</xdr:colOff>
          <xdr:row>3</xdr:row>
          <xdr:rowOff>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1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0</xdr:row>
          <xdr:rowOff>0</xdr:rowOff>
        </xdr:from>
        <xdr:to>
          <xdr:col>2</xdr:col>
          <xdr:colOff>85725</xdr:colOff>
          <xdr:row>1</xdr:row>
          <xdr:rowOff>19050</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1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285750</xdr:colOff>
          <xdr:row>13</xdr:row>
          <xdr:rowOff>9525</xdr:rowOff>
        </xdr:from>
        <xdr:to>
          <xdr:col>18</xdr:col>
          <xdr:colOff>628650</xdr:colOff>
          <xdr:row>13</xdr:row>
          <xdr:rowOff>180975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1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28575</xdr:rowOff>
        </xdr:from>
        <xdr:to>
          <xdr:col>2</xdr:col>
          <xdr:colOff>1276350</xdr:colOff>
          <xdr:row>6</xdr:row>
          <xdr:rowOff>171450</xdr:rowOff>
        </xdr:to>
        <xdr:sp macro="" textlink="">
          <xdr:nvSpPr>
            <xdr:cNvPr id="19487" name="Drop Down 31" hidden="1">
              <a:extLst>
                <a:ext uri="{63B3BB69-23CF-44E3-9099-C40C66FF867C}">
                  <a14:compatExt spid="_x0000_s19487"/>
                </a:ext>
                <a:ext uri="{FF2B5EF4-FFF2-40B4-BE49-F238E27FC236}">
                  <a16:creationId xmlns:a16="http://schemas.microsoft.com/office/drawing/2014/main" id="{00000000-0008-0000-0100-00001F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xdr:row>
          <xdr:rowOff>28575</xdr:rowOff>
        </xdr:from>
        <xdr:to>
          <xdr:col>4</xdr:col>
          <xdr:colOff>514350</xdr:colOff>
          <xdr:row>6</xdr:row>
          <xdr:rowOff>171450</xdr:rowOff>
        </xdr:to>
        <xdr:sp macro="" textlink="">
          <xdr:nvSpPr>
            <xdr:cNvPr id="19488" name="Drop Down 32" hidden="1">
              <a:extLst>
                <a:ext uri="{63B3BB69-23CF-44E3-9099-C40C66FF867C}">
                  <a14:compatExt spid="_x0000_s19488"/>
                </a:ext>
                <a:ext uri="{FF2B5EF4-FFF2-40B4-BE49-F238E27FC236}">
                  <a16:creationId xmlns:a16="http://schemas.microsoft.com/office/drawing/2014/main" id="{00000000-0008-0000-0100-000020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28575</xdr:rowOff>
        </xdr:from>
        <xdr:to>
          <xdr:col>4</xdr:col>
          <xdr:colOff>514350</xdr:colOff>
          <xdr:row>7</xdr:row>
          <xdr:rowOff>171450</xdr:rowOff>
        </xdr:to>
        <xdr:sp macro="" textlink="">
          <xdr:nvSpPr>
            <xdr:cNvPr id="19489" name="Drop Down 33" hidden="1">
              <a:extLst>
                <a:ext uri="{63B3BB69-23CF-44E3-9099-C40C66FF867C}">
                  <a14:compatExt spid="_x0000_s19489"/>
                </a:ext>
                <a:ext uri="{FF2B5EF4-FFF2-40B4-BE49-F238E27FC236}">
                  <a16:creationId xmlns:a16="http://schemas.microsoft.com/office/drawing/2014/main" id="{00000000-0008-0000-0100-000021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6</xdr:row>
          <xdr:rowOff>28575</xdr:rowOff>
        </xdr:from>
        <xdr:to>
          <xdr:col>6</xdr:col>
          <xdr:colOff>514350</xdr:colOff>
          <xdr:row>6</xdr:row>
          <xdr:rowOff>171450</xdr:rowOff>
        </xdr:to>
        <xdr:sp macro="" textlink="">
          <xdr:nvSpPr>
            <xdr:cNvPr id="19490" name="Drop Down 34" hidden="1">
              <a:extLst>
                <a:ext uri="{63B3BB69-23CF-44E3-9099-C40C66FF867C}">
                  <a14:compatExt spid="_x0000_s19490"/>
                </a:ext>
                <a:ext uri="{FF2B5EF4-FFF2-40B4-BE49-F238E27FC236}">
                  <a16:creationId xmlns:a16="http://schemas.microsoft.com/office/drawing/2014/main" id="{00000000-0008-0000-0100-000022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7</xdr:row>
          <xdr:rowOff>28575</xdr:rowOff>
        </xdr:from>
        <xdr:to>
          <xdr:col>6</xdr:col>
          <xdr:colOff>514350</xdr:colOff>
          <xdr:row>7</xdr:row>
          <xdr:rowOff>171450</xdr:rowOff>
        </xdr:to>
        <xdr:sp macro="" textlink="">
          <xdr:nvSpPr>
            <xdr:cNvPr id="19491" name="Drop Down 35" hidden="1">
              <a:extLst>
                <a:ext uri="{63B3BB69-23CF-44E3-9099-C40C66FF867C}">
                  <a14:compatExt spid="_x0000_s19491"/>
                </a:ext>
                <a:ext uri="{FF2B5EF4-FFF2-40B4-BE49-F238E27FC236}">
                  <a16:creationId xmlns:a16="http://schemas.microsoft.com/office/drawing/2014/main" id="{00000000-0008-0000-0100-000023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14</xdr:row>
          <xdr:rowOff>180975</xdr:rowOff>
        </xdr:from>
        <xdr:to>
          <xdr:col>9</xdr:col>
          <xdr:colOff>628650</xdr:colOff>
          <xdr:row>16</xdr:row>
          <xdr:rowOff>9525</xdr:rowOff>
        </xdr:to>
        <xdr:sp macro="" textlink="">
          <xdr:nvSpPr>
            <xdr:cNvPr id="19492" name="Check Box 36" hidden="1">
              <a:extLst>
                <a:ext uri="{63B3BB69-23CF-44E3-9099-C40C66FF867C}">
                  <a14:compatExt spid="_x0000_s19492"/>
                </a:ext>
                <a:ext uri="{FF2B5EF4-FFF2-40B4-BE49-F238E27FC236}">
                  <a16:creationId xmlns:a16="http://schemas.microsoft.com/office/drawing/2014/main" id="{00000000-0008-0000-01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xdr:row>
          <xdr:rowOff>19050</xdr:rowOff>
        </xdr:from>
        <xdr:to>
          <xdr:col>14</xdr:col>
          <xdr:colOff>619125</xdr:colOff>
          <xdr:row>2</xdr:row>
          <xdr:rowOff>180975</xdr:rowOff>
        </xdr:to>
        <xdr:sp macro="" textlink="">
          <xdr:nvSpPr>
            <xdr:cNvPr id="19493" name="Drop Down 37" hidden="1">
              <a:extLst>
                <a:ext uri="{63B3BB69-23CF-44E3-9099-C40C66FF867C}">
                  <a14:compatExt spid="_x0000_s19493"/>
                </a:ext>
                <a:ext uri="{FF2B5EF4-FFF2-40B4-BE49-F238E27FC236}">
                  <a16:creationId xmlns:a16="http://schemas.microsoft.com/office/drawing/2014/main" id="{00000000-0008-0000-0100-0000254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xdr:col>
      <xdr:colOff>125186</xdr:colOff>
      <xdr:row>21</xdr:row>
      <xdr:rowOff>16328</xdr:rowOff>
    </xdr:from>
    <xdr:to>
      <xdr:col>4</xdr:col>
      <xdr:colOff>667081</xdr:colOff>
      <xdr:row>23</xdr:row>
      <xdr:rowOff>166007</xdr:rowOff>
    </xdr:to>
    <xdr:pic>
      <xdr:nvPicPr>
        <xdr:cNvPr id="2" name="Grafik 1" descr="Ein Bild, das Text enthält.&#10;&#10;Automatisch generierte Beschreibung" hidden="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1461" y="4016828"/>
          <a:ext cx="541895" cy="530679"/>
        </a:xfrm>
        <a:prstGeom prst="rect">
          <a:avLst/>
        </a:prstGeom>
      </xdr:spPr>
    </xdr:pic>
    <xdr:clientData/>
  </xdr:twoCellAnchor>
  <xdr:twoCellAnchor editAs="oneCell">
    <xdr:from>
      <xdr:col>5</xdr:col>
      <xdr:colOff>155122</xdr:colOff>
      <xdr:row>21</xdr:row>
      <xdr:rowOff>19050</xdr:rowOff>
    </xdr:from>
    <xdr:to>
      <xdr:col>5</xdr:col>
      <xdr:colOff>697017</xdr:colOff>
      <xdr:row>23</xdr:row>
      <xdr:rowOff>168729</xdr:rowOff>
    </xdr:to>
    <xdr:pic>
      <xdr:nvPicPr>
        <xdr:cNvPr id="3" name="Grafik 2" descr="Ein Bild, das Text enthält.&#10;&#10;Automatisch generierte Beschreibung" hidden="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03397" y="4019550"/>
          <a:ext cx="541895" cy="530679"/>
        </a:xfrm>
        <a:prstGeom prst="rect">
          <a:avLst/>
        </a:prstGeom>
      </xdr:spPr>
    </xdr:pic>
    <xdr:clientData/>
  </xdr:twoCellAnchor>
  <xdr:twoCellAnchor editAs="oneCell">
    <xdr:from>
      <xdr:col>6</xdr:col>
      <xdr:colOff>97972</xdr:colOff>
      <xdr:row>21</xdr:row>
      <xdr:rowOff>29935</xdr:rowOff>
    </xdr:from>
    <xdr:to>
      <xdr:col>6</xdr:col>
      <xdr:colOff>639867</xdr:colOff>
      <xdr:row>23</xdr:row>
      <xdr:rowOff>179614</xdr:rowOff>
    </xdr:to>
    <xdr:pic>
      <xdr:nvPicPr>
        <xdr:cNvPr id="4" name="Grafik 3" descr="Ein Bild, das Text enthält.&#10;&#10;Automatisch generierte Beschreibung" hidden="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8247" y="4030435"/>
          <a:ext cx="541895" cy="530679"/>
        </a:xfrm>
        <a:prstGeom prst="rect">
          <a:avLst/>
        </a:prstGeom>
      </xdr:spPr>
    </xdr:pic>
    <xdr:clientData/>
  </xdr:twoCellAnchor>
  <xdr:twoCellAnchor editAs="oneCell">
    <xdr:from>
      <xdr:col>7</xdr:col>
      <xdr:colOff>100693</xdr:colOff>
      <xdr:row>21</xdr:row>
      <xdr:rowOff>46263</xdr:rowOff>
    </xdr:from>
    <xdr:to>
      <xdr:col>7</xdr:col>
      <xdr:colOff>642588</xdr:colOff>
      <xdr:row>24</xdr:row>
      <xdr:rowOff>5442</xdr:rowOff>
    </xdr:to>
    <xdr:pic>
      <xdr:nvPicPr>
        <xdr:cNvPr id="5" name="Grafik 4" descr="Ein Bild, das Text enthält.&#10;&#10;Automatisch generierte Beschreibung" hidden="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72968" y="4046763"/>
          <a:ext cx="541895" cy="530679"/>
        </a:xfrm>
        <a:prstGeom prst="rect">
          <a:avLst/>
        </a:prstGeom>
      </xdr:spPr>
    </xdr:pic>
    <xdr:clientData/>
  </xdr:twoCellAnchor>
  <xdr:twoCellAnchor editAs="oneCell">
    <xdr:from>
      <xdr:col>8</xdr:col>
      <xdr:colOff>130629</xdr:colOff>
      <xdr:row>21</xdr:row>
      <xdr:rowOff>48985</xdr:rowOff>
    </xdr:from>
    <xdr:to>
      <xdr:col>8</xdr:col>
      <xdr:colOff>672524</xdr:colOff>
      <xdr:row>24</xdr:row>
      <xdr:rowOff>8164</xdr:rowOff>
    </xdr:to>
    <xdr:pic>
      <xdr:nvPicPr>
        <xdr:cNvPr id="6" name="Grafik 5" descr="Ein Bild, das Text enthält.&#10;&#10;Automatisch generierte Beschreibung" hidden="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64904" y="4049485"/>
          <a:ext cx="541895" cy="530679"/>
        </a:xfrm>
        <a:prstGeom prst="rect">
          <a:avLst/>
        </a:prstGeom>
      </xdr:spPr>
    </xdr:pic>
    <xdr:clientData/>
  </xdr:twoCellAnchor>
  <xdr:twoCellAnchor editAs="oneCell">
    <xdr:from>
      <xdr:col>9</xdr:col>
      <xdr:colOff>100694</xdr:colOff>
      <xdr:row>21</xdr:row>
      <xdr:rowOff>46263</xdr:rowOff>
    </xdr:from>
    <xdr:to>
      <xdr:col>9</xdr:col>
      <xdr:colOff>642589</xdr:colOff>
      <xdr:row>24</xdr:row>
      <xdr:rowOff>5442</xdr:rowOff>
    </xdr:to>
    <xdr:pic>
      <xdr:nvPicPr>
        <xdr:cNvPr id="7" name="Grafik 6" descr="Ein Bild, das Text enthält.&#10;&#10;Automatisch generierte Beschreibung" hidden="1">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73169" y="4046763"/>
          <a:ext cx="541895" cy="530679"/>
        </a:xfrm>
        <a:prstGeom prst="rect">
          <a:avLst/>
        </a:prstGeom>
      </xdr:spPr>
    </xdr:pic>
    <xdr:clientData/>
  </xdr:twoCellAnchor>
  <xdr:twoCellAnchor editAs="oneCell">
    <xdr:from>
      <xdr:col>10</xdr:col>
      <xdr:colOff>103415</xdr:colOff>
      <xdr:row>21</xdr:row>
      <xdr:rowOff>62591</xdr:rowOff>
    </xdr:from>
    <xdr:to>
      <xdr:col>10</xdr:col>
      <xdr:colOff>645310</xdr:colOff>
      <xdr:row>24</xdr:row>
      <xdr:rowOff>21770</xdr:rowOff>
    </xdr:to>
    <xdr:pic>
      <xdr:nvPicPr>
        <xdr:cNvPr id="8" name="Grafik 7" descr="Ein Bild, das Text enthält.&#10;&#10;Automatisch generierte Beschreibung" hidden="1">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7890" y="4063091"/>
          <a:ext cx="541895" cy="530679"/>
        </a:xfrm>
        <a:prstGeom prst="rect">
          <a:avLst/>
        </a:prstGeom>
      </xdr:spPr>
    </xdr:pic>
    <xdr:clientData/>
  </xdr:twoCellAnchor>
  <xdr:twoCellAnchor editAs="oneCell">
    <xdr:from>
      <xdr:col>11</xdr:col>
      <xdr:colOff>133351</xdr:colOff>
      <xdr:row>21</xdr:row>
      <xdr:rowOff>65313</xdr:rowOff>
    </xdr:from>
    <xdr:to>
      <xdr:col>11</xdr:col>
      <xdr:colOff>675246</xdr:colOff>
      <xdr:row>24</xdr:row>
      <xdr:rowOff>24492</xdr:rowOff>
    </xdr:to>
    <xdr:pic>
      <xdr:nvPicPr>
        <xdr:cNvPr id="9" name="Grafik 8" descr="Ein Bild, das Text enthält.&#10;&#10;Automatisch generierte Beschreibung" hidden="1">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29826" y="4065813"/>
          <a:ext cx="541895" cy="530679"/>
        </a:xfrm>
        <a:prstGeom prst="rect">
          <a:avLst/>
        </a:prstGeom>
      </xdr:spPr>
    </xdr:pic>
    <xdr:clientData/>
  </xdr:twoCellAnchor>
  <xdr:twoCellAnchor editAs="oneCell">
    <xdr:from>
      <xdr:col>12</xdr:col>
      <xdr:colOff>130630</xdr:colOff>
      <xdr:row>21</xdr:row>
      <xdr:rowOff>62592</xdr:rowOff>
    </xdr:from>
    <xdr:to>
      <xdr:col>12</xdr:col>
      <xdr:colOff>672525</xdr:colOff>
      <xdr:row>24</xdr:row>
      <xdr:rowOff>21771</xdr:rowOff>
    </xdr:to>
    <xdr:pic>
      <xdr:nvPicPr>
        <xdr:cNvPr id="10" name="Grafik 9" descr="Ein Bild, das Text enthält.&#10;&#10;Automatisch generierte Beschreibung" hidden="1">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9105" y="4063092"/>
          <a:ext cx="541895" cy="530679"/>
        </a:xfrm>
        <a:prstGeom prst="rect">
          <a:avLst/>
        </a:prstGeom>
      </xdr:spPr>
    </xdr:pic>
    <xdr:clientData/>
  </xdr:twoCellAnchor>
  <xdr:twoCellAnchor editAs="oneCell">
    <xdr:from>
      <xdr:col>13</xdr:col>
      <xdr:colOff>133351</xdr:colOff>
      <xdr:row>21</xdr:row>
      <xdr:rowOff>78920</xdr:rowOff>
    </xdr:from>
    <xdr:to>
      <xdr:col>13</xdr:col>
      <xdr:colOff>675246</xdr:colOff>
      <xdr:row>24</xdr:row>
      <xdr:rowOff>38099</xdr:rowOff>
    </xdr:to>
    <xdr:pic>
      <xdr:nvPicPr>
        <xdr:cNvPr id="11" name="Grafik 10" descr="Ein Bild, das Text enthält.&#10;&#10;Automatisch generierte Beschreibung" hidden="1">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53826" y="4079420"/>
          <a:ext cx="541895" cy="530679"/>
        </a:xfrm>
        <a:prstGeom prst="rect">
          <a:avLst/>
        </a:prstGeom>
      </xdr:spPr>
    </xdr:pic>
    <xdr:clientData/>
  </xdr:twoCellAnchor>
  <xdr:twoCellAnchor editAs="oneCell">
    <xdr:from>
      <xdr:col>14</xdr:col>
      <xdr:colOff>163287</xdr:colOff>
      <xdr:row>21</xdr:row>
      <xdr:rowOff>81642</xdr:rowOff>
    </xdr:from>
    <xdr:to>
      <xdr:col>14</xdr:col>
      <xdr:colOff>705182</xdr:colOff>
      <xdr:row>24</xdr:row>
      <xdr:rowOff>40821</xdr:rowOff>
    </xdr:to>
    <xdr:pic>
      <xdr:nvPicPr>
        <xdr:cNvPr id="12" name="Grafik 11" descr="Ein Bild, das Text enthält.&#10;&#10;Automatisch generierte Beschreibung" hidden="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45762" y="4082142"/>
          <a:ext cx="541895" cy="530679"/>
        </a:xfrm>
        <a:prstGeom prst="rect">
          <a:avLst/>
        </a:prstGeom>
      </xdr:spPr>
    </xdr:pic>
    <xdr:clientData/>
  </xdr:twoCellAnchor>
  <xdr:twoCellAnchor editAs="oneCell">
    <xdr:from>
      <xdr:col>3</xdr:col>
      <xdr:colOff>138793</xdr:colOff>
      <xdr:row>26</xdr:row>
      <xdr:rowOff>179614</xdr:rowOff>
    </xdr:from>
    <xdr:to>
      <xdr:col>3</xdr:col>
      <xdr:colOff>680688</xdr:colOff>
      <xdr:row>29</xdr:row>
      <xdr:rowOff>138793</xdr:rowOff>
    </xdr:to>
    <xdr:pic>
      <xdr:nvPicPr>
        <xdr:cNvPr id="13" name="Grafik 12" descr="Ein Bild, das Text enthält.&#10;&#10;Automatisch generierte Beschreibung" hidden="1">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3068" y="5132614"/>
          <a:ext cx="541895" cy="530679"/>
        </a:xfrm>
        <a:prstGeom prst="rect">
          <a:avLst/>
        </a:prstGeom>
      </xdr:spPr>
    </xdr:pic>
    <xdr:clientData/>
  </xdr:twoCellAnchor>
  <xdr:twoCellAnchor editAs="oneCell">
    <xdr:from>
      <xdr:col>4</xdr:col>
      <xdr:colOff>141514</xdr:colOff>
      <xdr:row>27</xdr:row>
      <xdr:rowOff>5442</xdr:rowOff>
    </xdr:from>
    <xdr:to>
      <xdr:col>4</xdr:col>
      <xdr:colOff>683409</xdr:colOff>
      <xdr:row>29</xdr:row>
      <xdr:rowOff>155121</xdr:rowOff>
    </xdr:to>
    <xdr:pic>
      <xdr:nvPicPr>
        <xdr:cNvPr id="14" name="Grafik 13" descr="Ein Bild, das Text enthält.&#10;&#10;Automatisch generierte Beschreibung" hidden="1">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7789" y="5148942"/>
          <a:ext cx="541895" cy="530679"/>
        </a:xfrm>
        <a:prstGeom prst="rect">
          <a:avLst/>
        </a:prstGeom>
      </xdr:spPr>
    </xdr:pic>
    <xdr:clientData/>
  </xdr:twoCellAnchor>
  <xdr:twoCellAnchor editAs="oneCell">
    <xdr:from>
      <xdr:col>5</xdr:col>
      <xdr:colOff>171450</xdr:colOff>
      <xdr:row>27</xdr:row>
      <xdr:rowOff>8164</xdr:rowOff>
    </xdr:from>
    <xdr:to>
      <xdr:col>5</xdr:col>
      <xdr:colOff>713345</xdr:colOff>
      <xdr:row>29</xdr:row>
      <xdr:rowOff>157843</xdr:rowOff>
    </xdr:to>
    <xdr:pic>
      <xdr:nvPicPr>
        <xdr:cNvPr id="15" name="Grafik 14" descr="Ein Bild, das Text enthält.&#10;&#10;Automatisch generierte Beschreibung" hidden="1">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9725" y="5151664"/>
          <a:ext cx="541895" cy="530679"/>
        </a:xfrm>
        <a:prstGeom prst="rect">
          <a:avLst/>
        </a:prstGeom>
      </xdr:spPr>
    </xdr:pic>
    <xdr:clientData/>
  </xdr:twoCellAnchor>
  <xdr:twoCellAnchor editAs="oneCell">
    <xdr:from>
      <xdr:col>6</xdr:col>
      <xdr:colOff>114300</xdr:colOff>
      <xdr:row>27</xdr:row>
      <xdr:rowOff>19049</xdr:rowOff>
    </xdr:from>
    <xdr:to>
      <xdr:col>6</xdr:col>
      <xdr:colOff>656195</xdr:colOff>
      <xdr:row>29</xdr:row>
      <xdr:rowOff>168728</xdr:rowOff>
    </xdr:to>
    <xdr:pic>
      <xdr:nvPicPr>
        <xdr:cNvPr id="16" name="Grafik 15" descr="Ein Bild, das Text enthält.&#10;&#10;Automatisch generierte Beschreibung" hidden="1">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24575" y="5162549"/>
          <a:ext cx="541895" cy="530679"/>
        </a:xfrm>
        <a:prstGeom prst="rect">
          <a:avLst/>
        </a:prstGeom>
      </xdr:spPr>
    </xdr:pic>
    <xdr:clientData/>
  </xdr:twoCellAnchor>
  <xdr:twoCellAnchor editAs="oneCell">
    <xdr:from>
      <xdr:col>7</xdr:col>
      <xdr:colOff>117021</xdr:colOff>
      <xdr:row>27</xdr:row>
      <xdr:rowOff>35377</xdr:rowOff>
    </xdr:from>
    <xdr:to>
      <xdr:col>7</xdr:col>
      <xdr:colOff>658916</xdr:colOff>
      <xdr:row>29</xdr:row>
      <xdr:rowOff>185056</xdr:rowOff>
    </xdr:to>
    <xdr:pic>
      <xdr:nvPicPr>
        <xdr:cNvPr id="17" name="Grafik 16" descr="Ein Bild, das Text enthält.&#10;&#10;Automatisch generierte Beschreibung" hidden="1">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89296" y="5178877"/>
          <a:ext cx="541895" cy="530679"/>
        </a:xfrm>
        <a:prstGeom prst="rect">
          <a:avLst/>
        </a:prstGeom>
      </xdr:spPr>
    </xdr:pic>
    <xdr:clientData/>
  </xdr:twoCellAnchor>
  <xdr:twoCellAnchor editAs="oneCell">
    <xdr:from>
      <xdr:col>8</xdr:col>
      <xdr:colOff>146957</xdr:colOff>
      <xdr:row>27</xdr:row>
      <xdr:rowOff>38099</xdr:rowOff>
    </xdr:from>
    <xdr:to>
      <xdr:col>8</xdr:col>
      <xdr:colOff>688852</xdr:colOff>
      <xdr:row>29</xdr:row>
      <xdr:rowOff>187778</xdr:rowOff>
    </xdr:to>
    <xdr:pic>
      <xdr:nvPicPr>
        <xdr:cNvPr id="18" name="Grafik 17" descr="Ein Bild, das Text enthält.&#10;&#10;Automatisch generierte Beschreibung" hidden="1">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81232" y="5181599"/>
          <a:ext cx="541895" cy="530679"/>
        </a:xfrm>
        <a:prstGeom prst="rect">
          <a:avLst/>
        </a:prstGeom>
      </xdr:spPr>
    </xdr:pic>
    <xdr:clientData/>
  </xdr:twoCellAnchor>
  <xdr:twoCellAnchor editAs="oneCell">
    <xdr:from>
      <xdr:col>9</xdr:col>
      <xdr:colOff>117022</xdr:colOff>
      <xdr:row>27</xdr:row>
      <xdr:rowOff>35377</xdr:rowOff>
    </xdr:from>
    <xdr:to>
      <xdr:col>9</xdr:col>
      <xdr:colOff>658917</xdr:colOff>
      <xdr:row>29</xdr:row>
      <xdr:rowOff>185056</xdr:rowOff>
    </xdr:to>
    <xdr:pic>
      <xdr:nvPicPr>
        <xdr:cNvPr id="19" name="Grafik 18" descr="Ein Bild, das Text enthält.&#10;&#10;Automatisch generierte Beschreibung" hidden="1">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89497" y="5178877"/>
          <a:ext cx="541895" cy="530679"/>
        </a:xfrm>
        <a:prstGeom prst="rect">
          <a:avLst/>
        </a:prstGeom>
      </xdr:spPr>
    </xdr:pic>
    <xdr:clientData/>
  </xdr:twoCellAnchor>
  <xdr:twoCellAnchor editAs="oneCell">
    <xdr:from>
      <xdr:col>10</xdr:col>
      <xdr:colOff>119743</xdr:colOff>
      <xdr:row>27</xdr:row>
      <xdr:rowOff>51705</xdr:rowOff>
    </xdr:from>
    <xdr:to>
      <xdr:col>10</xdr:col>
      <xdr:colOff>661638</xdr:colOff>
      <xdr:row>30</xdr:row>
      <xdr:rowOff>10884</xdr:rowOff>
    </xdr:to>
    <xdr:pic>
      <xdr:nvPicPr>
        <xdr:cNvPr id="20" name="Grafik 19" descr="Ein Bild, das Text enthält.&#10;&#10;Automatisch generierte Beschreibung" hidden="1">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54218" y="5195205"/>
          <a:ext cx="541895" cy="530679"/>
        </a:xfrm>
        <a:prstGeom prst="rect">
          <a:avLst/>
        </a:prstGeom>
      </xdr:spPr>
    </xdr:pic>
    <xdr:clientData/>
  </xdr:twoCellAnchor>
  <xdr:twoCellAnchor editAs="oneCell">
    <xdr:from>
      <xdr:col>11</xdr:col>
      <xdr:colOff>149679</xdr:colOff>
      <xdr:row>27</xdr:row>
      <xdr:rowOff>54427</xdr:rowOff>
    </xdr:from>
    <xdr:to>
      <xdr:col>11</xdr:col>
      <xdr:colOff>691574</xdr:colOff>
      <xdr:row>30</xdr:row>
      <xdr:rowOff>13606</xdr:rowOff>
    </xdr:to>
    <xdr:pic>
      <xdr:nvPicPr>
        <xdr:cNvPr id="21" name="Grafik 20" descr="Ein Bild, das Text enthält.&#10;&#10;Automatisch generierte Beschreibung" hidden="1">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46154" y="5197927"/>
          <a:ext cx="541895" cy="530679"/>
        </a:xfrm>
        <a:prstGeom prst="rect">
          <a:avLst/>
        </a:prstGeom>
      </xdr:spPr>
    </xdr:pic>
    <xdr:clientData/>
  </xdr:twoCellAnchor>
  <xdr:twoCellAnchor editAs="oneCell">
    <xdr:from>
      <xdr:col>12</xdr:col>
      <xdr:colOff>146958</xdr:colOff>
      <xdr:row>27</xdr:row>
      <xdr:rowOff>51706</xdr:rowOff>
    </xdr:from>
    <xdr:to>
      <xdr:col>12</xdr:col>
      <xdr:colOff>688853</xdr:colOff>
      <xdr:row>30</xdr:row>
      <xdr:rowOff>10885</xdr:rowOff>
    </xdr:to>
    <xdr:pic>
      <xdr:nvPicPr>
        <xdr:cNvPr id="22" name="Grafik 21" descr="Ein Bild, das Text enthält.&#10;&#10;Automatisch generierte Beschreibung" hidden="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05433" y="5195206"/>
          <a:ext cx="541895" cy="530679"/>
        </a:xfrm>
        <a:prstGeom prst="rect">
          <a:avLst/>
        </a:prstGeom>
      </xdr:spPr>
    </xdr:pic>
    <xdr:clientData/>
  </xdr:twoCellAnchor>
  <xdr:twoCellAnchor editAs="oneCell">
    <xdr:from>
      <xdr:col>13</xdr:col>
      <xdr:colOff>149679</xdr:colOff>
      <xdr:row>27</xdr:row>
      <xdr:rowOff>68034</xdr:rowOff>
    </xdr:from>
    <xdr:to>
      <xdr:col>13</xdr:col>
      <xdr:colOff>691574</xdr:colOff>
      <xdr:row>30</xdr:row>
      <xdr:rowOff>27213</xdr:rowOff>
    </xdr:to>
    <xdr:pic>
      <xdr:nvPicPr>
        <xdr:cNvPr id="23" name="Grafik 22" descr="Ein Bild, das Text enthält.&#10;&#10;Automatisch generierte Beschreibung" hidden="1">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70154" y="5211534"/>
          <a:ext cx="541895" cy="530679"/>
        </a:xfrm>
        <a:prstGeom prst="rect">
          <a:avLst/>
        </a:prstGeom>
      </xdr:spPr>
    </xdr:pic>
    <xdr:clientData/>
  </xdr:twoCellAnchor>
  <xdr:twoCellAnchor editAs="oneCell">
    <xdr:from>
      <xdr:col>14</xdr:col>
      <xdr:colOff>179615</xdr:colOff>
      <xdr:row>27</xdr:row>
      <xdr:rowOff>70756</xdr:rowOff>
    </xdr:from>
    <xdr:to>
      <xdr:col>14</xdr:col>
      <xdr:colOff>721510</xdr:colOff>
      <xdr:row>30</xdr:row>
      <xdr:rowOff>29935</xdr:rowOff>
    </xdr:to>
    <xdr:pic>
      <xdr:nvPicPr>
        <xdr:cNvPr id="24" name="Grafik 23" descr="Ein Bild, das Text enthält.&#10;&#10;Automatisch generierte Beschreibung" hidden="1">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2090" y="5214256"/>
          <a:ext cx="541895" cy="530679"/>
        </a:xfrm>
        <a:prstGeom prst="rect">
          <a:avLst/>
        </a:prstGeom>
      </xdr:spPr>
    </xdr:pic>
    <xdr:clientData/>
  </xdr:twoCellAnchor>
  <xdr:twoCellAnchor editAs="oneCell">
    <xdr:from>
      <xdr:col>3</xdr:col>
      <xdr:colOff>155121</xdr:colOff>
      <xdr:row>32</xdr:row>
      <xdr:rowOff>73477</xdr:rowOff>
    </xdr:from>
    <xdr:to>
      <xdr:col>3</xdr:col>
      <xdr:colOff>697016</xdr:colOff>
      <xdr:row>34</xdr:row>
      <xdr:rowOff>141513</xdr:rowOff>
    </xdr:to>
    <xdr:pic>
      <xdr:nvPicPr>
        <xdr:cNvPr id="25" name="Grafik 24" descr="Ein Bild, das Text enthält.&#10;&#10;Automatisch generierte Beschreibung" hidden="1">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9396" y="6169477"/>
          <a:ext cx="541895" cy="525236"/>
        </a:xfrm>
        <a:prstGeom prst="rect">
          <a:avLst/>
        </a:prstGeom>
      </xdr:spPr>
    </xdr:pic>
    <xdr:clientData/>
  </xdr:twoCellAnchor>
  <xdr:twoCellAnchor editAs="oneCell">
    <xdr:from>
      <xdr:col>4</xdr:col>
      <xdr:colOff>157842</xdr:colOff>
      <xdr:row>32</xdr:row>
      <xdr:rowOff>89805</xdr:rowOff>
    </xdr:from>
    <xdr:to>
      <xdr:col>4</xdr:col>
      <xdr:colOff>699737</xdr:colOff>
      <xdr:row>34</xdr:row>
      <xdr:rowOff>157841</xdr:rowOff>
    </xdr:to>
    <xdr:pic>
      <xdr:nvPicPr>
        <xdr:cNvPr id="26" name="Grafik 25" descr="Ein Bild, das Text enthält.&#10;&#10;Automatisch generierte Beschreibung" hidden="1">
          <a:extLst>
            <a:ext uri="{FF2B5EF4-FFF2-40B4-BE49-F238E27FC236}">
              <a16:creationId xmlns:a16="http://schemas.microsoft.com/office/drawing/2014/main" id="{00000000-0008-0000-01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4117" y="6185805"/>
          <a:ext cx="541895" cy="525236"/>
        </a:xfrm>
        <a:prstGeom prst="rect">
          <a:avLst/>
        </a:prstGeom>
      </xdr:spPr>
    </xdr:pic>
    <xdr:clientData/>
  </xdr:twoCellAnchor>
  <xdr:twoCellAnchor editAs="oneCell">
    <xdr:from>
      <xdr:col>5</xdr:col>
      <xdr:colOff>187778</xdr:colOff>
      <xdr:row>32</xdr:row>
      <xdr:rowOff>92527</xdr:rowOff>
    </xdr:from>
    <xdr:to>
      <xdr:col>5</xdr:col>
      <xdr:colOff>729673</xdr:colOff>
      <xdr:row>34</xdr:row>
      <xdr:rowOff>160563</xdr:rowOff>
    </xdr:to>
    <xdr:pic>
      <xdr:nvPicPr>
        <xdr:cNvPr id="27" name="Grafik 26" descr="Ein Bild, das Text enthält.&#10;&#10;Automatisch generierte Beschreibung" hidden="1">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36053" y="6188527"/>
          <a:ext cx="541895" cy="525236"/>
        </a:xfrm>
        <a:prstGeom prst="rect">
          <a:avLst/>
        </a:prstGeom>
      </xdr:spPr>
    </xdr:pic>
    <xdr:clientData/>
  </xdr:twoCellAnchor>
  <xdr:twoCellAnchor editAs="oneCell">
    <xdr:from>
      <xdr:col>6</xdr:col>
      <xdr:colOff>130628</xdr:colOff>
      <xdr:row>32</xdr:row>
      <xdr:rowOff>103412</xdr:rowOff>
    </xdr:from>
    <xdr:to>
      <xdr:col>6</xdr:col>
      <xdr:colOff>672523</xdr:colOff>
      <xdr:row>34</xdr:row>
      <xdr:rowOff>171448</xdr:rowOff>
    </xdr:to>
    <xdr:pic>
      <xdr:nvPicPr>
        <xdr:cNvPr id="28" name="Grafik 27" descr="Ein Bild, das Text enthält.&#10;&#10;Automatisch generierte Beschreibung" hidden="1">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40903" y="6199412"/>
          <a:ext cx="541895" cy="525236"/>
        </a:xfrm>
        <a:prstGeom prst="rect">
          <a:avLst/>
        </a:prstGeom>
      </xdr:spPr>
    </xdr:pic>
    <xdr:clientData/>
  </xdr:twoCellAnchor>
  <xdr:twoCellAnchor editAs="oneCell">
    <xdr:from>
      <xdr:col>7</xdr:col>
      <xdr:colOff>133349</xdr:colOff>
      <xdr:row>32</xdr:row>
      <xdr:rowOff>119740</xdr:rowOff>
    </xdr:from>
    <xdr:to>
      <xdr:col>7</xdr:col>
      <xdr:colOff>675244</xdr:colOff>
      <xdr:row>34</xdr:row>
      <xdr:rowOff>187776</xdr:rowOff>
    </xdr:to>
    <xdr:pic>
      <xdr:nvPicPr>
        <xdr:cNvPr id="29" name="Grafik 28" descr="Ein Bild, das Text enthält.&#10;&#10;Automatisch generierte Beschreibung" hidden="1">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05624" y="6215740"/>
          <a:ext cx="541895" cy="525236"/>
        </a:xfrm>
        <a:prstGeom prst="rect">
          <a:avLst/>
        </a:prstGeom>
      </xdr:spPr>
    </xdr:pic>
    <xdr:clientData/>
  </xdr:twoCellAnchor>
  <xdr:twoCellAnchor editAs="oneCell">
    <xdr:from>
      <xdr:col>8</xdr:col>
      <xdr:colOff>163285</xdr:colOff>
      <xdr:row>32</xdr:row>
      <xdr:rowOff>122462</xdr:rowOff>
    </xdr:from>
    <xdr:to>
      <xdr:col>8</xdr:col>
      <xdr:colOff>705180</xdr:colOff>
      <xdr:row>35</xdr:row>
      <xdr:rowOff>1982</xdr:rowOff>
    </xdr:to>
    <xdr:pic>
      <xdr:nvPicPr>
        <xdr:cNvPr id="30" name="Grafik 29" descr="Ein Bild, das Text enthält.&#10;&#10;Automatisch generierte Beschreibung" hidden="1">
          <a:extLst>
            <a:ext uri="{FF2B5EF4-FFF2-40B4-BE49-F238E27FC236}">
              <a16:creationId xmlns:a16="http://schemas.microsoft.com/office/drawing/2014/main" id="{00000000-0008-0000-01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97560" y="6218462"/>
          <a:ext cx="541895" cy="527220"/>
        </a:xfrm>
        <a:prstGeom prst="rect">
          <a:avLst/>
        </a:prstGeom>
      </xdr:spPr>
    </xdr:pic>
    <xdr:clientData/>
  </xdr:twoCellAnchor>
  <xdr:twoCellAnchor editAs="oneCell">
    <xdr:from>
      <xdr:col>9</xdr:col>
      <xdr:colOff>133350</xdr:colOff>
      <xdr:row>32</xdr:row>
      <xdr:rowOff>119740</xdr:rowOff>
    </xdr:from>
    <xdr:to>
      <xdr:col>9</xdr:col>
      <xdr:colOff>675245</xdr:colOff>
      <xdr:row>34</xdr:row>
      <xdr:rowOff>187776</xdr:rowOff>
    </xdr:to>
    <xdr:pic>
      <xdr:nvPicPr>
        <xdr:cNvPr id="31" name="Grafik 30" descr="Ein Bild, das Text enthält.&#10;&#10;Automatisch generierte Beschreibung" hidden="1">
          <a:extLst>
            <a:ext uri="{FF2B5EF4-FFF2-40B4-BE49-F238E27FC236}">
              <a16:creationId xmlns:a16="http://schemas.microsoft.com/office/drawing/2014/main" id="{00000000-0008-0000-0100-00001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05825" y="6215740"/>
          <a:ext cx="541895" cy="525236"/>
        </a:xfrm>
        <a:prstGeom prst="rect">
          <a:avLst/>
        </a:prstGeom>
      </xdr:spPr>
    </xdr:pic>
    <xdr:clientData/>
  </xdr:twoCellAnchor>
  <xdr:twoCellAnchor editAs="oneCell">
    <xdr:from>
      <xdr:col>10</xdr:col>
      <xdr:colOff>136071</xdr:colOff>
      <xdr:row>32</xdr:row>
      <xdr:rowOff>136068</xdr:rowOff>
    </xdr:from>
    <xdr:to>
      <xdr:col>10</xdr:col>
      <xdr:colOff>677966</xdr:colOff>
      <xdr:row>35</xdr:row>
      <xdr:rowOff>13604</xdr:rowOff>
    </xdr:to>
    <xdr:pic>
      <xdr:nvPicPr>
        <xdr:cNvPr id="32" name="Grafik 31" descr="Ein Bild, das Text enthält.&#10;&#10;Automatisch generierte Beschreibung" hidden="1">
          <a:extLst>
            <a:ext uri="{FF2B5EF4-FFF2-40B4-BE49-F238E27FC236}">
              <a16:creationId xmlns:a16="http://schemas.microsoft.com/office/drawing/2014/main" id="{00000000-0008-0000-0100-00002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70546" y="6232068"/>
          <a:ext cx="541895" cy="525236"/>
        </a:xfrm>
        <a:prstGeom prst="rect">
          <a:avLst/>
        </a:prstGeom>
      </xdr:spPr>
    </xdr:pic>
    <xdr:clientData/>
  </xdr:twoCellAnchor>
  <xdr:twoCellAnchor editAs="oneCell">
    <xdr:from>
      <xdr:col>11</xdr:col>
      <xdr:colOff>166007</xdr:colOff>
      <xdr:row>32</xdr:row>
      <xdr:rowOff>138790</xdr:rowOff>
    </xdr:from>
    <xdr:to>
      <xdr:col>11</xdr:col>
      <xdr:colOff>707902</xdr:colOff>
      <xdr:row>35</xdr:row>
      <xdr:rowOff>16326</xdr:rowOff>
    </xdr:to>
    <xdr:pic>
      <xdr:nvPicPr>
        <xdr:cNvPr id="33" name="Grafik 32" descr="Ein Bild, das Text enthält.&#10;&#10;Automatisch generierte Beschreibung" hidden="1">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62482" y="6234790"/>
          <a:ext cx="541895" cy="525236"/>
        </a:xfrm>
        <a:prstGeom prst="rect">
          <a:avLst/>
        </a:prstGeom>
      </xdr:spPr>
    </xdr:pic>
    <xdr:clientData/>
  </xdr:twoCellAnchor>
  <xdr:twoCellAnchor editAs="oneCell">
    <xdr:from>
      <xdr:col>12</xdr:col>
      <xdr:colOff>163286</xdr:colOff>
      <xdr:row>32</xdr:row>
      <xdr:rowOff>136069</xdr:rowOff>
    </xdr:from>
    <xdr:to>
      <xdr:col>12</xdr:col>
      <xdr:colOff>705181</xdr:colOff>
      <xdr:row>35</xdr:row>
      <xdr:rowOff>13605</xdr:rowOff>
    </xdr:to>
    <xdr:pic>
      <xdr:nvPicPr>
        <xdr:cNvPr id="34" name="Grafik 33" descr="Ein Bild, das Text enthält.&#10;&#10;Automatisch generierte Beschreibung" hidden="1">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21761" y="6232069"/>
          <a:ext cx="541895" cy="525236"/>
        </a:xfrm>
        <a:prstGeom prst="rect">
          <a:avLst/>
        </a:prstGeom>
      </xdr:spPr>
    </xdr:pic>
    <xdr:clientData/>
  </xdr:twoCellAnchor>
  <xdr:twoCellAnchor editAs="oneCell">
    <xdr:from>
      <xdr:col>13</xdr:col>
      <xdr:colOff>166007</xdr:colOff>
      <xdr:row>32</xdr:row>
      <xdr:rowOff>152397</xdr:rowOff>
    </xdr:from>
    <xdr:to>
      <xdr:col>13</xdr:col>
      <xdr:colOff>707902</xdr:colOff>
      <xdr:row>35</xdr:row>
      <xdr:rowOff>29933</xdr:rowOff>
    </xdr:to>
    <xdr:pic>
      <xdr:nvPicPr>
        <xdr:cNvPr id="35" name="Grafik 34" descr="Ein Bild, das Text enthält.&#10;&#10;Automatisch generierte Beschreibung" hidden="1">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86482" y="6248397"/>
          <a:ext cx="541895" cy="525236"/>
        </a:xfrm>
        <a:prstGeom prst="rect">
          <a:avLst/>
        </a:prstGeom>
      </xdr:spPr>
    </xdr:pic>
    <xdr:clientData/>
  </xdr:twoCellAnchor>
  <xdr:twoCellAnchor editAs="oneCell">
    <xdr:from>
      <xdr:col>14</xdr:col>
      <xdr:colOff>195943</xdr:colOff>
      <xdr:row>32</xdr:row>
      <xdr:rowOff>155119</xdr:rowOff>
    </xdr:from>
    <xdr:to>
      <xdr:col>14</xdr:col>
      <xdr:colOff>737838</xdr:colOff>
      <xdr:row>35</xdr:row>
      <xdr:rowOff>32655</xdr:rowOff>
    </xdr:to>
    <xdr:pic>
      <xdr:nvPicPr>
        <xdr:cNvPr id="36" name="Grafik 35" descr="Ein Bild, das Text enthält.&#10;&#10;Automatisch generierte Beschreibung" hidden="1">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78418" y="6251119"/>
          <a:ext cx="541895" cy="525236"/>
        </a:xfrm>
        <a:prstGeom prst="rect">
          <a:avLst/>
        </a:prstGeom>
      </xdr:spPr>
    </xdr:pic>
    <xdr:clientData/>
  </xdr:twoCellAnchor>
  <xdr:twoCellAnchor editAs="oneCell">
    <xdr:from>
      <xdr:col>3</xdr:col>
      <xdr:colOff>144235</xdr:colOff>
      <xdr:row>37</xdr:row>
      <xdr:rowOff>89805</xdr:rowOff>
    </xdr:from>
    <xdr:to>
      <xdr:col>3</xdr:col>
      <xdr:colOff>686130</xdr:colOff>
      <xdr:row>40</xdr:row>
      <xdr:rowOff>48984</xdr:rowOff>
    </xdr:to>
    <xdr:pic>
      <xdr:nvPicPr>
        <xdr:cNvPr id="37" name="Grafik 36" descr="Ein Bild, das Text enthält.&#10;&#10;Automatisch generierte Beschreibung" hidden="1">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68510" y="7214505"/>
          <a:ext cx="541895" cy="530679"/>
        </a:xfrm>
        <a:prstGeom prst="rect">
          <a:avLst/>
        </a:prstGeom>
      </xdr:spPr>
    </xdr:pic>
    <xdr:clientData/>
  </xdr:twoCellAnchor>
  <xdr:twoCellAnchor editAs="oneCell">
    <xdr:from>
      <xdr:col>4</xdr:col>
      <xdr:colOff>146956</xdr:colOff>
      <xdr:row>37</xdr:row>
      <xdr:rowOff>106133</xdr:rowOff>
    </xdr:from>
    <xdr:to>
      <xdr:col>4</xdr:col>
      <xdr:colOff>688851</xdr:colOff>
      <xdr:row>40</xdr:row>
      <xdr:rowOff>65312</xdr:rowOff>
    </xdr:to>
    <xdr:pic>
      <xdr:nvPicPr>
        <xdr:cNvPr id="38" name="Grafik 37" descr="Ein Bild, das Text enthält.&#10;&#10;Automatisch generierte Beschreibung" hidden="1">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33231" y="7230833"/>
          <a:ext cx="541895" cy="530679"/>
        </a:xfrm>
        <a:prstGeom prst="rect">
          <a:avLst/>
        </a:prstGeom>
      </xdr:spPr>
    </xdr:pic>
    <xdr:clientData/>
  </xdr:twoCellAnchor>
  <xdr:twoCellAnchor editAs="oneCell">
    <xdr:from>
      <xdr:col>5</xdr:col>
      <xdr:colOff>176892</xdr:colOff>
      <xdr:row>37</xdr:row>
      <xdr:rowOff>108855</xdr:rowOff>
    </xdr:from>
    <xdr:to>
      <xdr:col>5</xdr:col>
      <xdr:colOff>718787</xdr:colOff>
      <xdr:row>40</xdr:row>
      <xdr:rowOff>68034</xdr:rowOff>
    </xdr:to>
    <xdr:pic>
      <xdr:nvPicPr>
        <xdr:cNvPr id="39" name="Grafik 38" descr="Ein Bild, das Text enthält.&#10;&#10;Automatisch generierte Beschreibung" hidden="1">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25167" y="7233555"/>
          <a:ext cx="541895" cy="530679"/>
        </a:xfrm>
        <a:prstGeom prst="rect">
          <a:avLst/>
        </a:prstGeom>
      </xdr:spPr>
    </xdr:pic>
    <xdr:clientData/>
  </xdr:twoCellAnchor>
  <xdr:twoCellAnchor editAs="oneCell">
    <xdr:from>
      <xdr:col>6</xdr:col>
      <xdr:colOff>119742</xdr:colOff>
      <xdr:row>37</xdr:row>
      <xdr:rowOff>119740</xdr:rowOff>
    </xdr:from>
    <xdr:to>
      <xdr:col>6</xdr:col>
      <xdr:colOff>661637</xdr:colOff>
      <xdr:row>40</xdr:row>
      <xdr:rowOff>78919</xdr:rowOff>
    </xdr:to>
    <xdr:pic>
      <xdr:nvPicPr>
        <xdr:cNvPr id="40" name="Grafik 39" descr="Ein Bild, das Text enthält.&#10;&#10;Automatisch generierte Beschreibung" hidden="1">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0017" y="7244440"/>
          <a:ext cx="541895" cy="530679"/>
        </a:xfrm>
        <a:prstGeom prst="rect">
          <a:avLst/>
        </a:prstGeom>
      </xdr:spPr>
    </xdr:pic>
    <xdr:clientData/>
  </xdr:twoCellAnchor>
  <xdr:twoCellAnchor editAs="oneCell">
    <xdr:from>
      <xdr:col>7</xdr:col>
      <xdr:colOff>122463</xdr:colOff>
      <xdr:row>37</xdr:row>
      <xdr:rowOff>126543</xdr:rowOff>
    </xdr:from>
    <xdr:to>
      <xdr:col>7</xdr:col>
      <xdr:colOff>664358</xdr:colOff>
      <xdr:row>40</xdr:row>
      <xdr:rowOff>85722</xdr:rowOff>
    </xdr:to>
    <xdr:pic>
      <xdr:nvPicPr>
        <xdr:cNvPr id="41" name="Grafik 40" descr="Ein Bild, das Text enthält.&#10;&#10;Automatisch generierte Beschreibung" hidden="1">
          <a:extLst>
            <a:ext uri="{FF2B5EF4-FFF2-40B4-BE49-F238E27FC236}">
              <a16:creationId xmlns:a16="http://schemas.microsoft.com/office/drawing/2014/main" id="{00000000-0008-0000-0100-00002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94738" y="7251243"/>
          <a:ext cx="541895" cy="530679"/>
        </a:xfrm>
        <a:prstGeom prst="rect">
          <a:avLst/>
        </a:prstGeom>
      </xdr:spPr>
    </xdr:pic>
    <xdr:clientData/>
  </xdr:twoCellAnchor>
  <xdr:twoCellAnchor editAs="oneCell">
    <xdr:from>
      <xdr:col>8</xdr:col>
      <xdr:colOff>152399</xdr:colOff>
      <xdr:row>37</xdr:row>
      <xdr:rowOff>138790</xdr:rowOff>
    </xdr:from>
    <xdr:to>
      <xdr:col>8</xdr:col>
      <xdr:colOff>694294</xdr:colOff>
      <xdr:row>40</xdr:row>
      <xdr:rowOff>97969</xdr:rowOff>
    </xdr:to>
    <xdr:pic>
      <xdr:nvPicPr>
        <xdr:cNvPr id="42" name="Grafik 41" descr="Ein Bild, das Text enthält.&#10;&#10;Automatisch generierte Beschreibung" hidden="1">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86674" y="7263490"/>
          <a:ext cx="541895" cy="530679"/>
        </a:xfrm>
        <a:prstGeom prst="rect">
          <a:avLst/>
        </a:prstGeom>
      </xdr:spPr>
    </xdr:pic>
    <xdr:clientData/>
  </xdr:twoCellAnchor>
  <xdr:twoCellAnchor editAs="oneCell">
    <xdr:from>
      <xdr:col>9</xdr:col>
      <xdr:colOff>122464</xdr:colOff>
      <xdr:row>37</xdr:row>
      <xdr:rowOff>126543</xdr:rowOff>
    </xdr:from>
    <xdr:to>
      <xdr:col>9</xdr:col>
      <xdr:colOff>664359</xdr:colOff>
      <xdr:row>40</xdr:row>
      <xdr:rowOff>85722</xdr:rowOff>
    </xdr:to>
    <xdr:pic>
      <xdr:nvPicPr>
        <xdr:cNvPr id="43" name="Grafik 42" descr="Ein Bild, das Text enthält.&#10;&#10;Automatisch generierte Beschreibung" hidden="1">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94939" y="7251243"/>
          <a:ext cx="541895" cy="530679"/>
        </a:xfrm>
        <a:prstGeom prst="rect">
          <a:avLst/>
        </a:prstGeom>
      </xdr:spPr>
    </xdr:pic>
    <xdr:clientData/>
  </xdr:twoCellAnchor>
  <xdr:twoCellAnchor editAs="oneCell">
    <xdr:from>
      <xdr:col>10</xdr:col>
      <xdr:colOff>125185</xdr:colOff>
      <xdr:row>37</xdr:row>
      <xdr:rowOff>152396</xdr:rowOff>
    </xdr:from>
    <xdr:to>
      <xdr:col>10</xdr:col>
      <xdr:colOff>667080</xdr:colOff>
      <xdr:row>40</xdr:row>
      <xdr:rowOff>111575</xdr:rowOff>
    </xdr:to>
    <xdr:pic>
      <xdr:nvPicPr>
        <xdr:cNvPr id="44" name="Grafik 43" descr="Ein Bild, das Text enthält.&#10;&#10;Automatisch generierte Beschreibung" hidden="1">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59660" y="7277096"/>
          <a:ext cx="541895" cy="530679"/>
        </a:xfrm>
        <a:prstGeom prst="rect">
          <a:avLst/>
        </a:prstGeom>
      </xdr:spPr>
    </xdr:pic>
    <xdr:clientData/>
  </xdr:twoCellAnchor>
  <xdr:twoCellAnchor editAs="oneCell">
    <xdr:from>
      <xdr:col>11</xdr:col>
      <xdr:colOff>155121</xdr:colOff>
      <xdr:row>37</xdr:row>
      <xdr:rowOff>155118</xdr:rowOff>
    </xdr:from>
    <xdr:to>
      <xdr:col>11</xdr:col>
      <xdr:colOff>697016</xdr:colOff>
      <xdr:row>40</xdr:row>
      <xdr:rowOff>114297</xdr:rowOff>
    </xdr:to>
    <xdr:pic>
      <xdr:nvPicPr>
        <xdr:cNvPr id="45" name="Grafik 44" descr="Ein Bild, das Text enthält.&#10;&#10;Automatisch generierte Beschreibung" hidden="1">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1596" y="7279818"/>
          <a:ext cx="541895" cy="530679"/>
        </a:xfrm>
        <a:prstGeom prst="rect">
          <a:avLst/>
        </a:prstGeom>
      </xdr:spPr>
    </xdr:pic>
    <xdr:clientData/>
  </xdr:twoCellAnchor>
  <xdr:twoCellAnchor editAs="oneCell">
    <xdr:from>
      <xdr:col>12</xdr:col>
      <xdr:colOff>152400</xdr:colOff>
      <xdr:row>37</xdr:row>
      <xdr:rowOff>152397</xdr:rowOff>
    </xdr:from>
    <xdr:to>
      <xdr:col>12</xdr:col>
      <xdr:colOff>694295</xdr:colOff>
      <xdr:row>40</xdr:row>
      <xdr:rowOff>111576</xdr:rowOff>
    </xdr:to>
    <xdr:pic>
      <xdr:nvPicPr>
        <xdr:cNvPr id="46" name="Grafik 45" descr="Ein Bild, das Text enthält.&#10;&#10;Automatisch generierte Beschreibung" hidden="1">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10875" y="7277097"/>
          <a:ext cx="541895" cy="530679"/>
        </a:xfrm>
        <a:prstGeom prst="rect">
          <a:avLst/>
        </a:prstGeom>
      </xdr:spPr>
    </xdr:pic>
    <xdr:clientData/>
  </xdr:twoCellAnchor>
  <xdr:twoCellAnchor editAs="oneCell">
    <xdr:from>
      <xdr:col>13</xdr:col>
      <xdr:colOff>155121</xdr:colOff>
      <xdr:row>37</xdr:row>
      <xdr:rowOff>168725</xdr:rowOff>
    </xdr:from>
    <xdr:to>
      <xdr:col>13</xdr:col>
      <xdr:colOff>697016</xdr:colOff>
      <xdr:row>40</xdr:row>
      <xdr:rowOff>127904</xdr:rowOff>
    </xdr:to>
    <xdr:pic>
      <xdr:nvPicPr>
        <xdr:cNvPr id="47" name="Grafik 46" descr="Ein Bild, das Text enthält.&#10;&#10;Automatisch generierte Beschreibung" hidden="1">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575596" y="7293425"/>
          <a:ext cx="541895" cy="530679"/>
        </a:xfrm>
        <a:prstGeom prst="rect">
          <a:avLst/>
        </a:prstGeom>
      </xdr:spPr>
    </xdr:pic>
    <xdr:clientData/>
  </xdr:twoCellAnchor>
  <xdr:twoCellAnchor editAs="oneCell">
    <xdr:from>
      <xdr:col>14</xdr:col>
      <xdr:colOff>185057</xdr:colOff>
      <xdr:row>37</xdr:row>
      <xdr:rowOff>171447</xdr:rowOff>
    </xdr:from>
    <xdr:to>
      <xdr:col>14</xdr:col>
      <xdr:colOff>726952</xdr:colOff>
      <xdr:row>40</xdr:row>
      <xdr:rowOff>130626</xdr:rowOff>
    </xdr:to>
    <xdr:pic>
      <xdr:nvPicPr>
        <xdr:cNvPr id="48" name="Grafik 47" descr="Ein Bild, das Text enthält.&#10;&#10;Automatisch generierte Beschreibung" hidden="1">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67532" y="7296147"/>
          <a:ext cx="541895" cy="530679"/>
        </a:xfrm>
        <a:prstGeom prst="rect">
          <a:avLst/>
        </a:prstGeom>
      </xdr:spPr>
    </xdr:pic>
    <xdr:clientData/>
  </xdr:twoCellAnchor>
  <mc:AlternateContent xmlns:mc="http://schemas.openxmlformats.org/markup-compatibility/2006">
    <mc:Choice xmlns:a14="http://schemas.microsoft.com/office/drawing/2010/main" Requires="a14">
      <xdr:twoCellAnchor>
        <xdr:from>
          <xdr:col>0</xdr:col>
          <xdr:colOff>123825</xdr:colOff>
          <xdr:row>2</xdr:row>
          <xdr:rowOff>19050</xdr:rowOff>
        </xdr:from>
        <xdr:to>
          <xdr:col>0</xdr:col>
          <xdr:colOff>942975</xdr:colOff>
          <xdr:row>4</xdr:row>
          <xdr:rowOff>142875</xdr:rowOff>
        </xdr:to>
        <xdr:sp macro="" textlink="">
          <xdr:nvSpPr>
            <xdr:cNvPr id="19494" name="Button 38" hidden="1">
              <a:extLst>
                <a:ext uri="{63B3BB69-23CF-44E3-9099-C40C66FF867C}">
                  <a14:compatExt spid="_x0000_s19494"/>
                </a:ext>
                <a:ext uri="{FF2B5EF4-FFF2-40B4-BE49-F238E27FC236}">
                  <a16:creationId xmlns:a16="http://schemas.microsoft.com/office/drawing/2014/main" id="{00000000-0008-0000-0100-0000264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de-DE" sz="1100" b="0" i="0" u="none" strike="noStrike" baseline="0">
                  <a:solidFill>
                    <a:srgbClr val="000000"/>
                  </a:solidFill>
                  <a:latin typeface="Calibri"/>
                  <a:ea typeface="Calibri"/>
                  <a:cs typeface="Calibri"/>
                </a:rPr>
                <a:t>Starten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314325</xdr:colOff>
          <xdr:row>17</xdr:row>
          <xdr:rowOff>180975</xdr:rowOff>
        </xdr:from>
        <xdr:to>
          <xdr:col>1</xdr:col>
          <xdr:colOff>657225</xdr:colOff>
          <xdr:row>19</xdr:row>
          <xdr:rowOff>9525</xdr:rowOff>
        </xdr:to>
        <xdr:sp macro="" textlink="">
          <xdr:nvSpPr>
            <xdr:cNvPr id="19495" name="Check Box 39" hidden="1">
              <a:extLst>
                <a:ext uri="{63B3BB69-23CF-44E3-9099-C40C66FF867C}">
                  <a14:compatExt spid="_x0000_s19495"/>
                </a:ext>
                <a:ext uri="{FF2B5EF4-FFF2-40B4-BE49-F238E27FC236}">
                  <a16:creationId xmlns:a16="http://schemas.microsoft.com/office/drawing/2014/main" id="{00000000-0008-0000-01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190500</xdr:rowOff>
        </xdr:from>
        <xdr:to>
          <xdr:col>3</xdr:col>
          <xdr:colOff>695325</xdr:colOff>
          <xdr:row>13</xdr:row>
          <xdr:rowOff>180975</xdr:rowOff>
        </xdr:to>
        <xdr:sp macro="" textlink="">
          <xdr:nvSpPr>
            <xdr:cNvPr id="19496" name="Check Box 40" hidden="1">
              <a:extLst>
                <a:ext uri="{63B3BB69-23CF-44E3-9099-C40C66FF867C}">
                  <a14:compatExt spid="_x0000_s19496"/>
                </a:ext>
                <a:ext uri="{FF2B5EF4-FFF2-40B4-BE49-F238E27FC236}">
                  <a16:creationId xmlns:a16="http://schemas.microsoft.com/office/drawing/2014/main" id="{00000000-0008-0000-01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1100" b="0" i="0" u="none" strike="noStrike" baseline="0">
                  <a:solidFill>
                    <a:srgbClr val="000000"/>
                  </a:solidFill>
                  <a:latin typeface="Calibri"/>
                  <a:ea typeface="Calibri"/>
                  <a:cs typeface="Calibri"/>
                </a:rPr>
                <a:t>On/off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866775</xdr:colOff>
          <xdr:row>1</xdr:row>
          <xdr:rowOff>171450</xdr:rowOff>
        </xdr:from>
        <xdr:to>
          <xdr:col>2</xdr:col>
          <xdr:colOff>85725</xdr:colOff>
          <xdr:row>3</xdr:row>
          <xdr:rowOff>0</xdr:rowOff>
        </xdr:to>
        <xdr:sp macro="" textlink="">
          <xdr:nvSpPr>
            <xdr:cNvPr id="19497" name="Check Box 41" hidden="1">
              <a:extLst>
                <a:ext uri="{63B3BB69-23CF-44E3-9099-C40C66FF867C}">
                  <a14:compatExt spid="_x0000_s19497"/>
                </a:ext>
                <a:ext uri="{FF2B5EF4-FFF2-40B4-BE49-F238E27FC236}">
                  <a16:creationId xmlns:a16="http://schemas.microsoft.com/office/drawing/2014/main" id="{00000000-0008-0000-01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847725</xdr:colOff>
          <xdr:row>0</xdr:row>
          <xdr:rowOff>180975</xdr:rowOff>
        </xdr:from>
        <xdr:to>
          <xdr:col>2</xdr:col>
          <xdr:colOff>76200</xdr:colOff>
          <xdr:row>2</xdr:row>
          <xdr:rowOff>9525</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1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476250</xdr:colOff>
          <xdr:row>18</xdr:row>
          <xdr:rowOff>180975</xdr:rowOff>
        </xdr:from>
        <xdr:to>
          <xdr:col>0</xdr:col>
          <xdr:colOff>819150</xdr:colOff>
          <xdr:row>20</xdr:row>
          <xdr:rowOff>9525</xdr:rowOff>
        </xdr:to>
        <xdr:sp macro="" textlink="">
          <xdr:nvSpPr>
            <xdr:cNvPr id="19499" name="Check Box 43" hidden="1">
              <a:extLst>
                <a:ext uri="{63B3BB69-23CF-44E3-9099-C40C66FF867C}">
                  <a14:compatExt spid="_x0000_s19499"/>
                </a:ext>
                <a:ext uri="{FF2B5EF4-FFF2-40B4-BE49-F238E27FC236}">
                  <a16:creationId xmlns:a16="http://schemas.microsoft.com/office/drawing/2014/main" id="{00000000-0008-0000-01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914400</xdr:colOff>
          <xdr:row>20</xdr:row>
          <xdr:rowOff>180975</xdr:rowOff>
        </xdr:from>
        <xdr:to>
          <xdr:col>1</xdr:col>
          <xdr:colOff>142875</xdr:colOff>
          <xdr:row>22</xdr:row>
          <xdr:rowOff>9525</xdr:rowOff>
        </xdr:to>
        <xdr:sp macro="" textlink="">
          <xdr:nvSpPr>
            <xdr:cNvPr id="19500" name="Check Box 44" hidden="1">
              <a:extLst>
                <a:ext uri="{63B3BB69-23CF-44E3-9099-C40C66FF867C}">
                  <a14:compatExt spid="_x0000_s19500"/>
                </a:ext>
                <a:ext uri="{FF2B5EF4-FFF2-40B4-BE49-F238E27FC236}">
                  <a16:creationId xmlns:a16="http://schemas.microsoft.com/office/drawing/2014/main" id="{00000000-0008-0000-01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25</xdr:row>
          <xdr:rowOff>19050</xdr:rowOff>
        </xdr:from>
        <xdr:to>
          <xdr:col>1</xdr:col>
          <xdr:colOff>561975</xdr:colOff>
          <xdr:row>26</xdr:row>
          <xdr:rowOff>38100</xdr:rowOff>
        </xdr:to>
        <xdr:sp macro="" textlink="">
          <xdr:nvSpPr>
            <xdr:cNvPr id="19501" name="Check Box 45" hidden="1">
              <a:extLst>
                <a:ext uri="{63B3BB69-23CF-44E3-9099-C40C66FF867C}">
                  <a14:compatExt spid="_x0000_s19501"/>
                </a:ext>
                <a:ext uri="{FF2B5EF4-FFF2-40B4-BE49-F238E27FC236}">
                  <a16:creationId xmlns:a16="http://schemas.microsoft.com/office/drawing/2014/main" id="{00000000-0008-0000-01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26</xdr:row>
          <xdr:rowOff>19050</xdr:rowOff>
        </xdr:from>
        <xdr:to>
          <xdr:col>1</xdr:col>
          <xdr:colOff>561975</xdr:colOff>
          <xdr:row>27</xdr:row>
          <xdr:rowOff>38100</xdr:rowOff>
        </xdr:to>
        <xdr:sp macro="" textlink="">
          <xdr:nvSpPr>
            <xdr:cNvPr id="19502" name="Check Box 46" hidden="1">
              <a:extLst>
                <a:ext uri="{63B3BB69-23CF-44E3-9099-C40C66FF867C}">
                  <a14:compatExt spid="_x0000_s19502"/>
                </a:ext>
                <a:ext uri="{FF2B5EF4-FFF2-40B4-BE49-F238E27FC236}">
                  <a16:creationId xmlns:a16="http://schemas.microsoft.com/office/drawing/2014/main" id="{00000000-0008-0000-01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26</xdr:row>
          <xdr:rowOff>19050</xdr:rowOff>
        </xdr:from>
        <xdr:to>
          <xdr:col>1</xdr:col>
          <xdr:colOff>561975</xdr:colOff>
          <xdr:row>27</xdr:row>
          <xdr:rowOff>38100</xdr:rowOff>
        </xdr:to>
        <xdr:sp macro="" textlink="">
          <xdr:nvSpPr>
            <xdr:cNvPr id="19503" name="Check Box 47" hidden="1">
              <a:extLst>
                <a:ext uri="{63B3BB69-23CF-44E3-9099-C40C66FF867C}">
                  <a14:compatExt spid="_x0000_s19503"/>
                </a:ext>
                <a:ext uri="{FF2B5EF4-FFF2-40B4-BE49-F238E27FC236}">
                  <a16:creationId xmlns:a16="http://schemas.microsoft.com/office/drawing/2014/main" id="{00000000-0008-0000-01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27</xdr:row>
          <xdr:rowOff>19050</xdr:rowOff>
        </xdr:from>
        <xdr:to>
          <xdr:col>1</xdr:col>
          <xdr:colOff>561975</xdr:colOff>
          <xdr:row>28</xdr:row>
          <xdr:rowOff>38100</xdr:rowOff>
        </xdr:to>
        <xdr:sp macro="" textlink="">
          <xdr:nvSpPr>
            <xdr:cNvPr id="19504" name="Check Box 48" hidden="1">
              <a:extLst>
                <a:ext uri="{63B3BB69-23CF-44E3-9099-C40C66FF867C}">
                  <a14:compatExt spid="_x0000_s19504"/>
                </a:ext>
                <a:ext uri="{FF2B5EF4-FFF2-40B4-BE49-F238E27FC236}">
                  <a16:creationId xmlns:a16="http://schemas.microsoft.com/office/drawing/2014/main" id="{00000000-0008-0000-01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168672</xdr:colOff>
      <xdr:row>0</xdr:row>
      <xdr:rowOff>1</xdr:rowOff>
    </xdr:from>
    <xdr:to>
      <xdr:col>0</xdr:col>
      <xdr:colOff>902891</xdr:colOff>
      <xdr:row>1</xdr:row>
      <xdr:rowOff>179399</xdr:rowOff>
    </xdr:to>
    <xdr:pic>
      <xdr:nvPicPr>
        <xdr:cNvPr id="49" name="Grafik 48">
          <a:extLst>
            <a:ext uri="{FF2B5EF4-FFF2-40B4-BE49-F238E27FC236}">
              <a16:creationId xmlns:a16="http://schemas.microsoft.com/office/drawing/2014/main" id="{00000000-0008-0000-0100-000031000000}"/>
            </a:ext>
          </a:extLst>
        </xdr:cNvPr>
        <xdr:cNvPicPr>
          <a:picLocks noChangeAspect="1"/>
        </xdr:cNvPicPr>
      </xdr:nvPicPr>
      <xdr:blipFill>
        <a:blip xmlns:r="http://schemas.openxmlformats.org/officeDocument/2006/relationships" r:embed="rId2"/>
        <a:stretch>
          <a:fillRect/>
        </a:stretch>
      </xdr:blipFill>
      <xdr:spPr>
        <a:xfrm>
          <a:off x="168672" y="1"/>
          <a:ext cx="734219" cy="3698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4686298</xdr:colOff>
      <xdr:row>8</xdr:row>
      <xdr:rowOff>48986</xdr:rowOff>
    </xdr:from>
    <xdr:ext cx="1396093" cy="512596"/>
    <xdr:pic>
      <xdr:nvPicPr>
        <xdr:cNvPr id="2" name="Grafik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800098" y="1572986"/>
          <a:ext cx="1396093" cy="51259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2603766</xdr:colOff>
      <xdr:row>19</xdr:row>
      <xdr:rowOff>12808</xdr:rowOff>
    </xdr:from>
    <xdr:to>
      <xdr:col>0</xdr:col>
      <xdr:colOff>4096478</xdr:colOff>
      <xdr:row>25</xdr:row>
      <xdr:rowOff>165208</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2603766" y="3641833"/>
          <a:ext cx="1492712" cy="1295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2603766</xdr:colOff>
      <xdr:row>19</xdr:row>
      <xdr:rowOff>12808</xdr:rowOff>
    </xdr:from>
    <xdr:ext cx="1492712" cy="1295400"/>
    <xdr:pic>
      <xdr:nvPicPr>
        <xdr:cNvPr id="2" name="Grafik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765441" y="3632308"/>
          <a:ext cx="1492712" cy="129540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A90EE-688B-4BEF-82AA-074003FB0500}">
  <sheetPr codeName="Tabelle1"/>
  <dimension ref="AB1:AC3"/>
  <sheetViews>
    <sheetView tabSelected="1" workbookViewId="0"/>
  </sheetViews>
  <sheetFormatPr baseColWidth="10" defaultRowHeight="15" x14ac:dyDescent="0.25"/>
  <cols>
    <col min="1" max="1" width="57.42578125" customWidth="1"/>
  </cols>
  <sheetData>
    <row r="1" spans="28:29" ht="160.5" customHeight="1" x14ac:dyDescent="0.25">
      <c r="AB1">
        <v>7</v>
      </c>
    </row>
    <row r="3" spans="28:29" x14ac:dyDescent="0.25">
      <c r="AC3">
        <v>1</v>
      </c>
    </row>
  </sheetData>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C1C3E-706D-4EB2-BCD1-7E3D50829C85}">
  <sheetPr codeName="Tabelle2"/>
  <dimension ref="A1:A8"/>
  <sheetViews>
    <sheetView workbookViewId="0">
      <selection activeCell="A29" sqref="A29"/>
    </sheetView>
  </sheetViews>
  <sheetFormatPr baseColWidth="10" defaultRowHeight="15" x14ac:dyDescent="0.25"/>
  <cols>
    <col min="1" max="1" width="95.85546875" customWidth="1"/>
  </cols>
  <sheetData>
    <row r="1" spans="1:1" ht="15.75" x14ac:dyDescent="0.25">
      <c r="A1" s="5" t="s">
        <v>6</v>
      </c>
    </row>
    <row r="2" spans="1:1" x14ac:dyDescent="0.25">
      <c r="A2" s="4"/>
    </row>
    <row r="3" spans="1:1" x14ac:dyDescent="0.25">
      <c r="A3" s="4" t="s">
        <v>5</v>
      </c>
    </row>
    <row r="4" spans="1:1" x14ac:dyDescent="0.25">
      <c r="A4" s="4" t="s">
        <v>4</v>
      </c>
    </row>
    <row r="5" spans="1:1" x14ac:dyDescent="0.25">
      <c r="A5" s="4" t="s">
        <v>3</v>
      </c>
    </row>
    <row r="6" spans="1:1" x14ac:dyDescent="0.25">
      <c r="A6" s="4" t="s">
        <v>2</v>
      </c>
    </row>
    <row r="7" spans="1:1" x14ac:dyDescent="0.25">
      <c r="A7" s="4" t="s">
        <v>1</v>
      </c>
    </row>
    <row r="8" spans="1:1" x14ac:dyDescent="0.25">
      <c r="A8" s="4" t="s">
        <v>0</v>
      </c>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4A9C7-67D0-473B-8EE6-3F532EFD3839}">
  <sheetPr codeName="Tabelle130"/>
  <dimension ref="A1:A12"/>
  <sheetViews>
    <sheetView view="pageLayout" zoomScale="70" zoomScaleNormal="100" zoomScalePageLayoutView="70" workbookViewId="0">
      <selection activeCell="A23" sqref="A23"/>
    </sheetView>
  </sheetViews>
  <sheetFormatPr baseColWidth="10" defaultColWidth="11.42578125" defaultRowHeight="15" x14ac:dyDescent="0.25"/>
  <cols>
    <col min="1" max="1" width="86.85546875" style="12" customWidth="1"/>
    <col min="2" max="16384" width="11.42578125" style="11"/>
  </cols>
  <sheetData>
    <row r="1" spans="1:1" ht="15.75" x14ac:dyDescent="0.25">
      <c r="A1" s="5" t="s">
        <v>42</v>
      </c>
    </row>
    <row r="2" spans="1:1" ht="15.75" x14ac:dyDescent="0.25">
      <c r="A2" s="15"/>
    </row>
    <row r="3" spans="1:1" x14ac:dyDescent="0.25">
      <c r="A3" s="4" t="s">
        <v>41</v>
      </c>
    </row>
    <row r="4" spans="1:1" x14ac:dyDescent="0.25">
      <c r="A4" s="4" t="s">
        <v>40</v>
      </c>
    </row>
    <row r="5" spans="1:1" x14ac:dyDescent="0.25">
      <c r="A5" s="4" t="s">
        <v>39</v>
      </c>
    </row>
    <row r="6" spans="1:1" x14ac:dyDescent="0.25">
      <c r="A6" s="4" t="s">
        <v>38</v>
      </c>
    </row>
    <row r="7" spans="1:1" x14ac:dyDescent="0.25">
      <c r="A7" s="4"/>
    </row>
    <row r="8" spans="1:1" x14ac:dyDescent="0.25">
      <c r="A8" s="14" t="s">
        <v>37</v>
      </c>
    </row>
    <row r="9" spans="1:1" x14ac:dyDescent="0.25">
      <c r="A9" s="4"/>
    </row>
    <row r="10" spans="1:1" x14ac:dyDescent="0.25">
      <c r="A10" s="4"/>
    </row>
    <row r="11" spans="1:1" x14ac:dyDescent="0.25">
      <c r="A11" s="4"/>
    </row>
    <row r="12" spans="1:1" x14ac:dyDescent="0.25">
      <c r="A12" s="13" t="s">
        <v>36</v>
      </c>
    </row>
  </sheetData>
  <pageMargins left="0.7" right="0.7" top="0.78740157499999996" bottom="0.51041666666666663"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43BA3-3304-4B8E-800D-A7ABF11695A9}">
  <sheetPr codeName="Tabelle133"/>
  <dimension ref="A1:A13"/>
  <sheetViews>
    <sheetView zoomScale="85" zoomScaleNormal="100" workbookViewId="0"/>
  </sheetViews>
  <sheetFormatPr baseColWidth="10" defaultRowHeight="15" x14ac:dyDescent="0.25"/>
  <cols>
    <col min="1" max="1" width="90" style="7" customWidth="1"/>
  </cols>
  <sheetData>
    <row r="1" spans="1:1" ht="15.75" x14ac:dyDescent="0.25">
      <c r="A1" s="6" t="s">
        <v>7</v>
      </c>
    </row>
    <row r="3" spans="1:1" x14ac:dyDescent="0.25">
      <c r="A3" s="7" t="s">
        <v>8</v>
      </c>
    </row>
    <row r="4" spans="1:1" x14ac:dyDescent="0.25">
      <c r="A4" s="7" t="s">
        <v>9</v>
      </c>
    </row>
    <row r="5" spans="1:1" x14ac:dyDescent="0.25">
      <c r="A5" s="7" t="s">
        <v>10</v>
      </c>
    </row>
    <row r="6" spans="1:1" x14ac:dyDescent="0.25">
      <c r="A6" s="7" t="s">
        <v>11</v>
      </c>
    </row>
    <row r="7" spans="1:1" x14ac:dyDescent="0.25">
      <c r="A7" s="7" t="s">
        <v>12</v>
      </c>
    </row>
    <row r="8" spans="1:1" x14ac:dyDescent="0.25">
      <c r="A8" s="7" t="s">
        <v>13</v>
      </c>
    </row>
    <row r="9" spans="1:1" x14ac:dyDescent="0.25">
      <c r="A9" s="7" t="s">
        <v>14</v>
      </c>
    </row>
    <row r="10" spans="1:1" x14ac:dyDescent="0.25">
      <c r="A10" s="7" t="s">
        <v>15</v>
      </c>
    </row>
    <row r="11" spans="1:1" x14ac:dyDescent="0.25">
      <c r="A11" s="7" t="s">
        <v>16</v>
      </c>
    </row>
    <row r="12" spans="1:1" x14ac:dyDescent="0.25">
      <c r="A12" s="7" t="s">
        <v>17</v>
      </c>
    </row>
    <row r="13" spans="1:1" x14ac:dyDescent="0.25">
      <c r="A13" s="7" t="s">
        <v>18</v>
      </c>
    </row>
  </sheetData>
  <pageMargins left="0.7" right="0.59523809523809523" top="0.78740157499999996" bottom="0.51041666666666663"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8AA35-602B-42D9-AD32-9AB23CA509A6}">
  <sheetPr codeName="Tabelle132"/>
  <dimension ref="A1:A18"/>
  <sheetViews>
    <sheetView zoomScale="55" zoomScaleNormal="100" workbookViewId="0">
      <selection activeCell="C23" sqref="C23"/>
    </sheetView>
  </sheetViews>
  <sheetFormatPr baseColWidth="10" defaultRowHeight="15" x14ac:dyDescent="0.25"/>
  <cols>
    <col min="1" max="1" width="95.140625" style="7" customWidth="1"/>
  </cols>
  <sheetData>
    <row r="1" spans="1:1" ht="15.75" x14ac:dyDescent="0.25">
      <c r="A1" s="8" t="s">
        <v>19</v>
      </c>
    </row>
    <row r="2" spans="1:1" x14ac:dyDescent="0.25">
      <c r="A2" s="9"/>
    </row>
    <row r="3" spans="1:1" x14ac:dyDescent="0.25">
      <c r="A3" s="10" t="s">
        <v>20</v>
      </c>
    </row>
    <row r="4" spans="1:1" x14ac:dyDescent="0.25">
      <c r="A4" s="10" t="s">
        <v>21</v>
      </c>
    </row>
    <row r="5" spans="1:1" x14ac:dyDescent="0.25">
      <c r="A5" s="10" t="s">
        <v>22</v>
      </c>
    </row>
    <row r="6" spans="1:1" x14ac:dyDescent="0.25">
      <c r="A6" s="10" t="s">
        <v>23</v>
      </c>
    </row>
    <row r="7" spans="1:1" x14ac:dyDescent="0.25">
      <c r="A7" s="10" t="s">
        <v>24</v>
      </c>
    </row>
    <row r="8" spans="1:1" x14ac:dyDescent="0.25">
      <c r="A8" s="10" t="s">
        <v>25</v>
      </c>
    </row>
    <row r="9" spans="1:1" x14ac:dyDescent="0.25">
      <c r="A9" s="10" t="s">
        <v>26</v>
      </c>
    </row>
    <row r="10" spans="1:1" x14ac:dyDescent="0.25">
      <c r="A10" s="10" t="s">
        <v>27</v>
      </c>
    </row>
    <row r="11" spans="1:1" x14ac:dyDescent="0.25">
      <c r="A11" s="10" t="s">
        <v>28</v>
      </c>
    </row>
    <row r="12" spans="1:1" x14ac:dyDescent="0.25">
      <c r="A12" s="10" t="s">
        <v>29</v>
      </c>
    </row>
    <row r="13" spans="1:1" x14ac:dyDescent="0.25">
      <c r="A13" s="10" t="s">
        <v>30</v>
      </c>
    </row>
    <row r="14" spans="1:1" x14ac:dyDescent="0.25">
      <c r="A14" s="10" t="s">
        <v>31</v>
      </c>
    </row>
    <row r="15" spans="1:1" x14ac:dyDescent="0.25">
      <c r="A15" s="10" t="s">
        <v>32</v>
      </c>
    </row>
    <row r="16" spans="1:1" x14ac:dyDescent="0.25">
      <c r="A16" s="10" t="s">
        <v>33</v>
      </c>
    </row>
    <row r="17" spans="1:1" x14ac:dyDescent="0.25">
      <c r="A17" s="10" t="s">
        <v>34</v>
      </c>
    </row>
    <row r="18" spans="1:1" x14ac:dyDescent="0.25">
      <c r="A18" s="10" t="s">
        <v>35</v>
      </c>
    </row>
  </sheetData>
  <pageMargins left="0.36764705882352944" right="0.49019607843137253" top="0.78740157499999996" bottom="0.51041666666666663" header="0.3" footer="0.3"/>
  <pageSetup paperSize="9" orientation="portrait" horizontalDpi="300"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F9965-BFE4-43F3-8AB7-41B52748E6BE}">
  <sheetPr codeName="Tabelle131"/>
  <dimension ref="A1:A18"/>
  <sheetViews>
    <sheetView zoomScale="55" zoomScaleNormal="100" workbookViewId="0">
      <selection activeCell="A18" sqref="A18"/>
    </sheetView>
  </sheetViews>
  <sheetFormatPr baseColWidth="10" defaultRowHeight="15" x14ac:dyDescent="0.25"/>
  <cols>
    <col min="1" max="1" width="95.140625" style="7" customWidth="1"/>
  </cols>
  <sheetData>
    <row r="1" spans="1:1" ht="15.75" x14ac:dyDescent="0.25">
      <c r="A1" s="8" t="s">
        <v>19</v>
      </c>
    </row>
    <row r="2" spans="1:1" x14ac:dyDescent="0.25">
      <c r="A2" s="9"/>
    </row>
    <row r="3" spans="1:1" x14ac:dyDescent="0.25">
      <c r="A3" s="10" t="s">
        <v>20</v>
      </c>
    </row>
    <row r="4" spans="1:1" x14ac:dyDescent="0.25">
      <c r="A4" s="10" t="s">
        <v>21</v>
      </c>
    </row>
    <row r="5" spans="1:1" x14ac:dyDescent="0.25">
      <c r="A5" s="10" t="s">
        <v>22</v>
      </c>
    </row>
    <row r="6" spans="1:1" x14ac:dyDescent="0.25">
      <c r="A6" s="10" t="s">
        <v>23</v>
      </c>
    </row>
    <row r="7" spans="1:1" x14ac:dyDescent="0.25">
      <c r="A7" s="10" t="s">
        <v>24</v>
      </c>
    </row>
    <row r="8" spans="1:1" x14ac:dyDescent="0.25">
      <c r="A8" s="10" t="s">
        <v>25</v>
      </c>
    </row>
    <row r="9" spans="1:1" x14ac:dyDescent="0.25">
      <c r="A9" s="10" t="s">
        <v>26</v>
      </c>
    </row>
    <row r="10" spans="1:1" x14ac:dyDescent="0.25">
      <c r="A10" s="10" t="s">
        <v>27</v>
      </c>
    </row>
    <row r="11" spans="1:1" x14ac:dyDescent="0.25">
      <c r="A11" s="10" t="s">
        <v>28</v>
      </c>
    </row>
    <row r="12" spans="1:1" x14ac:dyDescent="0.25">
      <c r="A12" s="10" t="s">
        <v>29</v>
      </c>
    </row>
    <row r="13" spans="1:1" x14ac:dyDescent="0.25">
      <c r="A13" s="10" t="s">
        <v>30</v>
      </c>
    </row>
    <row r="14" spans="1:1" x14ac:dyDescent="0.25">
      <c r="A14" s="10" t="s">
        <v>31</v>
      </c>
    </row>
    <row r="15" spans="1:1" x14ac:dyDescent="0.25">
      <c r="A15" s="10" t="s">
        <v>32</v>
      </c>
    </row>
    <row r="16" spans="1:1" x14ac:dyDescent="0.25">
      <c r="A16" s="10" t="s">
        <v>33</v>
      </c>
    </row>
    <row r="17" spans="1:1" x14ac:dyDescent="0.25">
      <c r="A17" s="10" t="s">
        <v>34</v>
      </c>
    </row>
    <row r="18" spans="1:1" x14ac:dyDescent="0.25">
      <c r="A18" s="10" t="s">
        <v>35</v>
      </c>
    </row>
  </sheetData>
  <pageMargins left="0.36764705882352944" right="0.49019607843137253" top="0.78740157499999996" bottom="0.51041666666666663" header="0.3" footer="0.3"/>
  <pageSetup paperSize="9" orientation="portrait" horizontalDpi="300" verticalDpi="30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3EAB-815A-4418-8FED-2E1A87F62EAE}">
  <sheetPr codeName="Tabelle129"/>
  <dimension ref="A1:B52"/>
  <sheetViews>
    <sheetView zoomScale="70" zoomScaleNormal="100" workbookViewId="0">
      <selection activeCell="D14" sqref="D14"/>
    </sheetView>
  </sheetViews>
  <sheetFormatPr baseColWidth="10" defaultRowHeight="15" customHeight="1" x14ac:dyDescent="0.25"/>
  <cols>
    <col min="1" max="1" width="76.42578125" style="16" customWidth="1"/>
    <col min="2" max="2" width="12.7109375" style="16" customWidth="1"/>
  </cols>
  <sheetData>
    <row r="1" spans="1:2" ht="15" customHeight="1" x14ac:dyDescent="0.25">
      <c r="A1" s="19" t="s">
        <v>43</v>
      </c>
    </row>
    <row r="4" spans="1:2" ht="15.75" customHeight="1" x14ac:dyDescent="0.25">
      <c r="A4" s="18"/>
      <c r="B4" s="17"/>
    </row>
    <row r="5" spans="1:2" ht="15" customHeight="1" x14ac:dyDescent="0.25">
      <c r="A5" s="18"/>
      <c r="B5" s="17"/>
    </row>
    <row r="6" spans="1:2" ht="15" customHeight="1" x14ac:dyDescent="0.25">
      <c r="A6" s="18"/>
      <c r="B6" s="17"/>
    </row>
    <row r="7" spans="1:2" ht="15" customHeight="1" x14ac:dyDescent="0.25">
      <c r="A7" s="18"/>
      <c r="B7" s="17"/>
    </row>
    <row r="8" spans="1:2" ht="15" customHeight="1" x14ac:dyDescent="0.25">
      <c r="A8" s="18"/>
      <c r="B8" s="17"/>
    </row>
    <row r="9" spans="1:2" ht="15" customHeight="1" x14ac:dyDescent="0.25">
      <c r="A9" s="18"/>
      <c r="B9" s="17"/>
    </row>
    <row r="10" spans="1:2" ht="15" customHeight="1" x14ac:dyDescent="0.25">
      <c r="A10" s="18"/>
      <c r="B10" s="17"/>
    </row>
    <row r="11" spans="1:2" ht="15" customHeight="1" x14ac:dyDescent="0.25">
      <c r="A11" s="18"/>
      <c r="B11" s="17"/>
    </row>
    <row r="12" spans="1:2" ht="15" customHeight="1" x14ac:dyDescent="0.25">
      <c r="A12" s="18"/>
      <c r="B12" s="17"/>
    </row>
    <row r="13" spans="1:2" ht="15" customHeight="1" x14ac:dyDescent="0.25">
      <c r="A13" s="18"/>
      <c r="B13" s="17"/>
    </row>
    <row r="14" spans="1:2" ht="15" customHeight="1" x14ac:dyDescent="0.25">
      <c r="A14" s="18"/>
      <c r="B14" s="17"/>
    </row>
    <row r="15" spans="1:2" ht="15" customHeight="1" x14ac:dyDescent="0.25">
      <c r="A15" s="18"/>
      <c r="B15" s="17"/>
    </row>
    <row r="16" spans="1:2" ht="15" customHeight="1" x14ac:dyDescent="0.25">
      <c r="A16" s="18"/>
      <c r="B16" s="17"/>
    </row>
    <row r="17" spans="1:2" ht="15" customHeight="1" x14ac:dyDescent="0.25">
      <c r="A17" s="18"/>
      <c r="B17" s="17"/>
    </row>
    <row r="18" spans="1:2" ht="15" customHeight="1" x14ac:dyDescent="0.25">
      <c r="A18" s="18"/>
      <c r="B18" s="17"/>
    </row>
    <row r="19" spans="1:2" ht="15" customHeight="1" x14ac:dyDescent="0.25">
      <c r="A19" s="18"/>
      <c r="B19" s="17"/>
    </row>
    <row r="20" spans="1:2" ht="15" customHeight="1" x14ac:dyDescent="0.25">
      <c r="A20" s="18"/>
      <c r="B20" s="17"/>
    </row>
    <row r="21" spans="1:2" ht="15" customHeight="1" x14ac:dyDescent="0.25">
      <c r="A21" s="18"/>
      <c r="B21" s="17"/>
    </row>
    <row r="22" spans="1:2" ht="15" customHeight="1" x14ac:dyDescent="0.25">
      <c r="A22" s="18"/>
      <c r="B22" s="17"/>
    </row>
    <row r="23" spans="1:2" ht="15" customHeight="1" x14ac:dyDescent="0.25">
      <c r="A23" s="18"/>
      <c r="B23" s="17"/>
    </row>
    <row r="24" spans="1:2" ht="15" customHeight="1" x14ac:dyDescent="0.25">
      <c r="A24" s="18"/>
      <c r="B24" s="17"/>
    </row>
    <row r="25" spans="1:2" ht="15" customHeight="1" x14ac:dyDescent="0.25">
      <c r="A25" s="18"/>
      <c r="B25" s="17"/>
    </row>
    <row r="26" spans="1:2" ht="15" customHeight="1" x14ac:dyDescent="0.25">
      <c r="A26" s="18"/>
      <c r="B26" s="17"/>
    </row>
    <row r="27" spans="1:2" ht="15" customHeight="1" x14ac:dyDescent="0.25">
      <c r="A27" s="18"/>
      <c r="B27" s="17"/>
    </row>
    <row r="28" spans="1:2" ht="15" customHeight="1" x14ac:dyDescent="0.25">
      <c r="A28" s="18"/>
      <c r="B28" s="17"/>
    </row>
    <row r="29" spans="1:2" ht="15" customHeight="1" x14ac:dyDescent="0.25">
      <c r="A29" s="18"/>
      <c r="B29" s="17"/>
    </row>
    <row r="30" spans="1:2" ht="15" customHeight="1" x14ac:dyDescent="0.25">
      <c r="A30" s="18"/>
      <c r="B30" s="17"/>
    </row>
    <row r="31" spans="1:2" ht="15" customHeight="1" x14ac:dyDescent="0.25">
      <c r="A31" s="18"/>
      <c r="B31" s="17"/>
    </row>
    <row r="32" spans="1:2" ht="15" customHeight="1" x14ac:dyDescent="0.25">
      <c r="A32" s="18"/>
      <c r="B32" s="17"/>
    </row>
    <row r="33" spans="1:2" ht="15" customHeight="1" x14ac:dyDescent="0.25">
      <c r="A33" s="18"/>
      <c r="B33" s="17"/>
    </row>
    <row r="34" spans="1:2" ht="15" customHeight="1" x14ac:dyDescent="0.25">
      <c r="A34" s="18"/>
      <c r="B34" s="17"/>
    </row>
    <row r="35" spans="1:2" ht="15" customHeight="1" x14ac:dyDescent="0.25">
      <c r="A35" s="18"/>
      <c r="B35" s="17"/>
    </row>
    <row r="36" spans="1:2" ht="15" customHeight="1" x14ac:dyDescent="0.25">
      <c r="A36" s="18"/>
      <c r="B36" s="17"/>
    </row>
    <row r="37" spans="1:2" ht="15" customHeight="1" x14ac:dyDescent="0.25">
      <c r="A37" s="18"/>
      <c r="B37" s="17"/>
    </row>
    <row r="38" spans="1:2" ht="15" customHeight="1" x14ac:dyDescent="0.25">
      <c r="A38" s="18"/>
      <c r="B38" s="17"/>
    </row>
    <row r="39" spans="1:2" ht="15" customHeight="1" x14ac:dyDescent="0.25">
      <c r="A39" s="18"/>
      <c r="B39" s="17"/>
    </row>
    <row r="40" spans="1:2" ht="15" customHeight="1" x14ac:dyDescent="0.25">
      <c r="A40" s="18"/>
      <c r="B40" s="17"/>
    </row>
    <row r="41" spans="1:2" ht="15" customHeight="1" x14ac:dyDescent="0.25">
      <c r="A41" s="18"/>
      <c r="B41" s="17"/>
    </row>
    <row r="42" spans="1:2" ht="15" customHeight="1" x14ac:dyDescent="0.25">
      <c r="A42" s="18"/>
      <c r="B42" s="17"/>
    </row>
    <row r="43" spans="1:2" ht="15" customHeight="1" x14ac:dyDescent="0.25">
      <c r="A43" s="18"/>
      <c r="B43" s="17"/>
    </row>
    <row r="44" spans="1:2" ht="15" customHeight="1" x14ac:dyDescent="0.25">
      <c r="A44" s="18"/>
      <c r="B44" s="17"/>
    </row>
    <row r="45" spans="1:2" ht="15" customHeight="1" x14ac:dyDescent="0.25">
      <c r="A45" s="18"/>
      <c r="B45" s="17"/>
    </row>
    <row r="46" spans="1:2" ht="15" customHeight="1" x14ac:dyDescent="0.25">
      <c r="A46" s="18"/>
      <c r="B46" s="17"/>
    </row>
    <row r="47" spans="1:2" ht="15" customHeight="1" x14ac:dyDescent="0.25">
      <c r="A47" s="18"/>
      <c r="B47" s="17"/>
    </row>
    <row r="48" spans="1:2" ht="15" customHeight="1" x14ac:dyDescent="0.25">
      <c r="A48" s="18"/>
      <c r="B48" s="17"/>
    </row>
    <row r="49" spans="1:2" ht="15" customHeight="1" x14ac:dyDescent="0.25">
      <c r="A49" s="18"/>
      <c r="B49" s="17"/>
    </row>
    <row r="50" spans="1:2" ht="15" customHeight="1" x14ac:dyDescent="0.25">
      <c r="A50" s="18"/>
      <c r="B50" s="17"/>
    </row>
    <row r="51" spans="1:2" ht="15" customHeight="1" x14ac:dyDescent="0.25">
      <c r="A51" s="18"/>
      <c r="B51" s="17"/>
    </row>
    <row r="52" spans="1:2" ht="15" customHeight="1" x14ac:dyDescent="0.25">
      <c r="A52" s="18"/>
      <c r="B52" s="17"/>
    </row>
  </sheetData>
  <pageMargins left="0.7" right="0.7" top="0.78740157499999996" bottom="0.51041666666666663"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EEA6-A68F-4855-8869-284D718C5320}">
  <sheetPr codeName="Tabelle134"/>
  <dimension ref="A1:B52"/>
  <sheetViews>
    <sheetView zoomScale="70" zoomScaleNormal="100" workbookViewId="0">
      <selection activeCell="A4" sqref="A4"/>
    </sheetView>
  </sheetViews>
  <sheetFormatPr baseColWidth="10" defaultRowHeight="15" customHeight="1" x14ac:dyDescent="0.25"/>
  <cols>
    <col min="1" max="1" width="76.42578125" style="16" customWidth="1"/>
    <col min="2" max="2" width="12.7109375" style="16" customWidth="1"/>
  </cols>
  <sheetData>
    <row r="1" spans="1:2" ht="15" customHeight="1" x14ac:dyDescent="0.25">
      <c r="A1" s="19" t="s">
        <v>866</v>
      </c>
    </row>
    <row r="4" spans="1:2" ht="15.75" customHeight="1" x14ac:dyDescent="0.25">
      <c r="A4" s="18"/>
      <c r="B4" s="17"/>
    </row>
    <row r="5" spans="1:2" ht="15" customHeight="1" x14ac:dyDescent="0.25">
      <c r="A5" s="18"/>
      <c r="B5" s="17"/>
    </row>
    <row r="6" spans="1:2" ht="15" customHeight="1" x14ac:dyDescent="0.25">
      <c r="A6" s="18"/>
      <c r="B6" s="17"/>
    </row>
    <row r="7" spans="1:2" ht="15" customHeight="1" x14ac:dyDescent="0.25">
      <c r="A7" s="18"/>
      <c r="B7" s="17"/>
    </row>
    <row r="8" spans="1:2" ht="15" customHeight="1" x14ac:dyDescent="0.25">
      <c r="A8" s="18"/>
      <c r="B8" s="17"/>
    </row>
    <row r="9" spans="1:2" ht="15" customHeight="1" x14ac:dyDescent="0.25">
      <c r="A9" s="18"/>
      <c r="B9" s="17"/>
    </row>
    <row r="10" spans="1:2" ht="15" customHeight="1" x14ac:dyDescent="0.25">
      <c r="A10" s="18"/>
      <c r="B10" s="17"/>
    </row>
    <row r="11" spans="1:2" ht="15" customHeight="1" x14ac:dyDescent="0.25">
      <c r="A11" s="18"/>
      <c r="B11" s="17"/>
    </row>
    <row r="12" spans="1:2" ht="15" customHeight="1" x14ac:dyDescent="0.25">
      <c r="A12" s="18"/>
      <c r="B12" s="17"/>
    </row>
    <row r="13" spans="1:2" ht="15" customHeight="1" x14ac:dyDescent="0.25">
      <c r="A13" s="18"/>
      <c r="B13" s="17"/>
    </row>
    <row r="14" spans="1:2" ht="15" customHeight="1" x14ac:dyDescent="0.25">
      <c r="A14" s="18"/>
      <c r="B14" s="17"/>
    </row>
    <row r="15" spans="1:2" ht="15" customHeight="1" x14ac:dyDescent="0.25">
      <c r="A15" s="18"/>
      <c r="B15" s="17"/>
    </row>
    <row r="16" spans="1:2" ht="15" customHeight="1" x14ac:dyDescent="0.25">
      <c r="A16" s="18"/>
      <c r="B16" s="17"/>
    </row>
    <row r="17" spans="1:2" ht="15" customHeight="1" x14ac:dyDescent="0.25">
      <c r="A17" s="18"/>
      <c r="B17" s="17"/>
    </row>
    <row r="18" spans="1:2" ht="15" customHeight="1" x14ac:dyDescent="0.25">
      <c r="A18" s="18"/>
      <c r="B18" s="17"/>
    </row>
    <row r="19" spans="1:2" ht="15" customHeight="1" x14ac:dyDescent="0.25">
      <c r="A19" s="18"/>
      <c r="B19" s="17"/>
    </row>
    <row r="20" spans="1:2" ht="15" customHeight="1" x14ac:dyDescent="0.25">
      <c r="A20" s="18"/>
      <c r="B20" s="17"/>
    </row>
    <row r="21" spans="1:2" ht="15" customHeight="1" x14ac:dyDescent="0.25">
      <c r="A21" s="18"/>
      <c r="B21" s="17"/>
    </row>
    <row r="22" spans="1:2" ht="15" customHeight="1" x14ac:dyDescent="0.25">
      <c r="A22" s="18"/>
      <c r="B22" s="17"/>
    </row>
    <row r="23" spans="1:2" ht="15" customHeight="1" x14ac:dyDescent="0.25">
      <c r="A23" s="18"/>
      <c r="B23" s="17"/>
    </row>
    <row r="24" spans="1:2" ht="15" customHeight="1" x14ac:dyDescent="0.25">
      <c r="A24" s="18"/>
      <c r="B24" s="17"/>
    </row>
    <row r="25" spans="1:2" ht="15" customHeight="1" x14ac:dyDescent="0.25">
      <c r="A25" s="18"/>
      <c r="B25" s="17"/>
    </row>
    <row r="26" spans="1:2" ht="15" customHeight="1" x14ac:dyDescent="0.25">
      <c r="A26" s="18"/>
      <c r="B26" s="17"/>
    </row>
    <row r="27" spans="1:2" ht="15" customHeight="1" x14ac:dyDescent="0.25">
      <c r="A27" s="18"/>
      <c r="B27" s="17"/>
    </row>
    <row r="28" spans="1:2" ht="15" customHeight="1" x14ac:dyDescent="0.25">
      <c r="A28" s="18"/>
      <c r="B28" s="17"/>
    </row>
    <row r="29" spans="1:2" ht="15" customHeight="1" x14ac:dyDescent="0.25">
      <c r="A29" s="18"/>
      <c r="B29" s="17"/>
    </row>
    <row r="30" spans="1:2" ht="15" customHeight="1" x14ac:dyDescent="0.25">
      <c r="A30" s="18"/>
      <c r="B30" s="17"/>
    </row>
    <row r="31" spans="1:2" ht="15" customHeight="1" x14ac:dyDescent="0.25">
      <c r="A31" s="18"/>
      <c r="B31" s="17"/>
    </row>
    <row r="32" spans="1:2" ht="15" customHeight="1" x14ac:dyDescent="0.25">
      <c r="A32" s="18"/>
      <c r="B32" s="17"/>
    </row>
    <row r="33" spans="1:2" ht="15" customHeight="1" x14ac:dyDescent="0.25">
      <c r="A33" s="18"/>
      <c r="B33" s="17"/>
    </row>
    <row r="34" spans="1:2" ht="15" customHeight="1" x14ac:dyDescent="0.25">
      <c r="A34" s="18"/>
      <c r="B34" s="17"/>
    </row>
    <row r="35" spans="1:2" ht="15" customHeight="1" x14ac:dyDescent="0.25">
      <c r="A35" s="18"/>
      <c r="B35" s="17"/>
    </row>
    <row r="36" spans="1:2" ht="15" customHeight="1" x14ac:dyDescent="0.25">
      <c r="A36" s="18"/>
      <c r="B36" s="17"/>
    </row>
    <row r="37" spans="1:2" ht="15" customHeight="1" x14ac:dyDescent="0.25">
      <c r="A37" s="18"/>
      <c r="B37" s="17"/>
    </row>
    <row r="38" spans="1:2" ht="15" customHeight="1" x14ac:dyDescent="0.25">
      <c r="A38" s="18"/>
      <c r="B38" s="17"/>
    </row>
    <row r="39" spans="1:2" ht="15" customHeight="1" x14ac:dyDescent="0.25">
      <c r="A39" s="18"/>
      <c r="B39" s="17"/>
    </row>
    <row r="40" spans="1:2" ht="15" customHeight="1" x14ac:dyDescent="0.25">
      <c r="A40" s="18"/>
      <c r="B40" s="17"/>
    </row>
    <row r="41" spans="1:2" ht="15" customHeight="1" x14ac:dyDescent="0.25">
      <c r="A41" s="18"/>
      <c r="B41" s="17"/>
    </row>
    <row r="42" spans="1:2" ht="15" customHeight="1" x14ac:dyDescent="0.25">
      <c r="A42" s="18"/>
      <c r="B42" s="17"/>
    </row>
    <row r="43" spans="1:2" ht="15" customHeight="1" x14ac:dyDescent="0.25">
      <c r="A43" s="18"/>
      <c r="B43" s="17"/>
    </row>
    <row r="44" spans="1:2" ht="15" customHeight="1" x14ac:dyDescent="0.25">
      <c r="A44" s="18"/>
      <c r="B44" s="17"/>
    </row>
    <row r="45" spans="1:2" ht="15" customHeight="1" x14ac:dyDescent="0.25">
      <c r="A45" s="18"/>
      <c r="B45" s="17"/>
    </row>
    <row r="46" spans="1:2" ht="15" customHeight="1" x14ac:dyDescent="0.25">
      <c r="A46" s="18"/>
      <c r="B46" s="17"/>
    </row>
    <row r="47" spans="1:2" ht="15" customHeight="1" x14ac:dyDescent="0.25">
      <c r="A47" s="18"/>
      <c r="B47" s="17"/>
    </row>
    <row r="48" spans="1:2" ht="15" customHeight="1" x14ac:dyDescent="0.25">
      <c r="A48" s="18"/>
      <c r="B48" s="17"/>
    </row>
    <row r="49" spans="1:2" ht="15" customHeight="1" x14ac:dyDescent="0.25">
      <c r="A49" s="18"/>
      <c r="B49" s="17"/>
    </row>
    <row r="50" spans="1:2" ht="15" customHeight="1" x14ac:dyDescent="0.25">
      <c r="A50" s="18"/>
      <c r="B50" s="17"/>
    </row>
    <row r="51" spans="1:2" ht="15" customHeight="1" x14ac:dyDescent="0.25">
      <c r="A51" s="18"/>
      <c r="B51" s="17"/>
    </row>
    <row r="52" spans="1:2" ht="15" customHeight="1" x14ac:dyDescent="0.25">
      <c r="A52" s="18"/>
      <c r="B52" s="17"/>
    </row>
  </sheetData>
  <pageMargins left="0.7" right="0.7" top="0.78740157499999996" bottom="0.51041666666666663"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24B59-90D3-42BE-8E4E-CD70141ED1C1}">
  <sheetPr codeName="Tabelle149"/>
  <dimension ref="A1:B52"/>
  <sheetViews>
    <sheetView zoomScale="70" zoomScaleNormal="100" workbookViewId="0">
      <selection activeCell="F41" sqref="F41:G42"/>
    </sheetView>
  </sheetViews>
  <sheetFormatPr baseColWidth="10" defaultRowHeight="15" customHeight="1" x14ac:dyDescent="0.25"/>
  <cols>
    <col min="1" max="1" width="76.42578125" style="16" customWidth="1"/>
    <col min="2" max="2" width="12.7109375" style="16" customWidth="1"/>
  </cols>
  <sheetData>
    <row r="1" spans="1:2" ht="15" customHeight="1" x14ac:dyDescent="0.25">
      <c r="A1" s="19" t="s">
        <v>115</v>
      </c>
    </row>
    <row r="4" spans="1:2" ht="15.75" customHeight="1" x14ac:dyDescent="0.25">
      <c r="A4" s="18"/>
      <c r="B4" s="17"/>
    </row>
    <row r="5" spans="1:2" ht="15" customHeight="1" x14ac:dyDescent="0.25">
      <c r="A5" s="18"/>
      <c r="B5" s="17"/>
    </row>
    <row r="6" spans="1:2" ht="15" customHeight="1" x14ac:dyDescent="0.25">
      <c r="A6" s="18"/>
      <c r="B6" s="17"/>
    </row>
    <row r="7" spans="1:2" ht="15" customHeight="1" x14ac:dyDescent="0.25">
      <c r="A7" s="18"/>
      <c r="B7" s="17"/>
    </row>
    <row r="8" spans="1:2" ht="15" customHeight="1" x14ac:dyDescent="0.25">
      <c r="A8" s="18"/>
      <c r="B8" s="17"/>
    </row>
    <row r="9" spans="1:2" ht="15" customHeight="1" x14ac:dyDescent="0.25">
      <c r="A9" s="18"/>
      <c r="B9" s="17"/>
    </row>
    <row r="10" spans="1:2" ht="15" customHeight="1" x14ac:dyDescent="0.25">
      <c r="A10" s="18"/>
      <c r="B10" s="17"/>
    </row>
    <row r="11" spans="1:2" ht="15" customHeight="1" x14ac:dyDescent="0.25">
      <c r="A11" s="18"/>
      <c r="B11" s="17"/>
    </row>
    <row r="12" spans="1:2" ht="15" customHeight="1" x14ac:dyDescent="0.25">
      <c r="A12" s="18"/>
      <c r="B12" s="17"/>
    </row>
    <row r="13" spans="1:2" ht="15" customHeight="1" x14ac:dyDescent="0.25">
      <c r="A13" s="18"/>
      <c r="B13" s="17"/>
    </row>
    <row r="14" spans="1:2" ht="15" customHeight="1" x14ac:dyDescent="0.25">
      <c r="A14" s="18"/>
      <c r="B14" s="17"/>
    </row>
    <row r="15" spans="1:2" ht="15" customHeight="1" x14ac:dyDescent="0.25">
      <c r="A15" s="18"/>
      <c r="B15" s="17"/>
    </row>
    <row r="16" spans="1:2" ht="15" customHeight="1" x14ac:dyDescent="0.25">
      <c r="A16" s="18"/>
      <c r="B16" s="17"/>
    </row>
    <row r="17" spans="1:2" ht="15" customHeight="1" x14ac:dyDescent="0.25">
      <c r="A17" s="18"/>
      <c r="B17" s="17"/>
    </row>
    <row r="18" spans="1:2" ht="15" customHeight="1" x14ac:dyDescent="0.25">
      <c r="A18" s="18"/>
      <c r="B18" s="17"/>
    </row>
    <row r="19" spans="1:2" ht="15" customHeight="1" x14ac:dyDescent="0.25">
      <c r="A19" s="18"/>
      <c r="B19" s="17"/>
    </row>
    <row r="20" spans="1:2" ht="15" customHeight="1" x14ac:dyDescent="0.25">
      <c r="A20" s="18"/>
      <c r="B20" s="17"/>
    </row>
    <row r="21" spans="1:2" ht="15" customHeight="1" x14ac:dyDescent="0.25">
      <c r="A21" s="18"/>
      <c r="B21" s="17"/>
    </row>
    <row r="22" spans="1:2" ht="15" customHeight="1" x14ac:dyDescent="0.25">
      <c r="A22" s="18"/>
      <c r="B22" s="17"/>
    </row>
    <row r="23" spans="1:2" ht="15" customHeight="1" x14ac:dyDescent="0.25">
      <c r="A23" s="18"/>
      <c r="B23" s="17"/>
    </row>
    <row r="24" spans="1:2" ht="15" customHeight="1" x14ac:dyDescent="0.25">
      <c r="A24" s="18"/>
      <c r="B24" s="17"/>
    </row>
    <row r="25" spans="1:2" ht="15" customHeight="1" x14ac:dyDescent="0.25">
      <c r="A25" s="18"/>
      <c r="B25" s="17"/>
    </row>
    <row r="26" spans="1:2" ht="15" customHeight="1" x14ac:dyDescent="0.25">
      <c r="A26" s="18"/>
      <c r="B26" s="17"/>
    </row>
    <row r="27" spans="1:2" ht="15" customHeight="1" x14ac:dyDescent="0.25">
      <c r="A27" s="18"/>
      <c r="B27" s="17"/>
    </row>
    <row r="28" spans="1:2" ht="15" customHeight="1" x14ac:dyDescent="0.25">
      <c r="A28" s="18"/>
      <c r="B28" s="17"/>
    </row>
    <row r="29" spans="1:2" ht="15" customHeight="1" x14ac:dyDescent="0.25">
      <c r="A29" s="18"/>
      <c r="B29" s="17"/>
    </row>
    <row r="30" spans="1:2" ht="15" customHeight="1" x14ac:dyDescent="0.25">
      <c r="A30" s="18"/>
      <c r="B30" s="17"/>
    </row>
    <row r="31" spans="1:2" ht="15" customHeight="1" x14ac:dyDescent="0.25">
      <c r="A31" s="18"/>
      <c r="B31" s="17"/>
    </row>
    <row r="32" spans="1:2" ht="15" customHeight="1" x14ac:dyDescent="0.25">
      <c r="A32" s="18"/>
      <c r="B32" s="17"/>
    </row>
    <row r="33" spans="1:2" ht="15" customHeight="1" x14ac:dyDescent="0.25">
      <c r="A33" s="18"/>
      <c r="B33" s="17"/>
    </row>
    <row r="34" spans="1:2" ht="15" customHeight="1" x14ac:dyDescent="0.25">
      <c r="A34" s="18"/>
      <c r="B34" s="17"/>
    </row>
    <row r="35" spans="1:2" ht="15" customHeight="1" x14ac:dyDescent="0.25">
      <c r="A35" s="18"/>
      <c r="B35" s="17"/>
    </row>
    <row r="36" spans="1:2" ht="15" customHeight="1" x14ac:dyDescent="0.25">
      <c r="A36" s="18"/>
      <c r="B36" s="17"/>
    </row>
    <row r="37" spans="1:2" ht="15" customHeight="1" x14ac:dyDescent="0.25">
      <c r="A37" s="18"/>
      <c r="B37" s="17"/>
    </row>
    <row r="38" spans="1:2" ht="15" customHeight="1" x14ac:dyDescent="0.25">
      <c r="A38" s="18"/>
      <c r="B38" s="17"/>
    </row>
    <row r="39" spans="1:2" ht="15" customHeight="1" x14ac:dyDescent="0.25">
      <c r="A39" s="18"/>
      <c r="B39" s="17"/>
    </row>
    <row r="40" spans="1:2" ht="15" customHeight="1" x14ac:dyDescent="0.25">
      <c r="A40" s="18"/>
      <c r="B40" s="17"/>
    </row>
    <row r="41" spans="1:2" ht="15" customHeight="1" x14ac:dyDescent="0.25">
      <c r="A41" s="18"/>
      <c r="B41" s="17"/>
    </row>
    <row r="42" spans="1:2" ht="15" customHeight="1" x14ac:dyDescent="0.25">
      <c r="A42" s="18"/>
      <c r="B42" s="17"/>
    </row>
    <row r="43" spans="1:2" ht="15" customHeight="1" x14ac:dyDescent="0.25">
      <c r="A43" s="18"/>
      <c r="B43" s="17"/>
    </row>
    <row r="44" spans="1:2" ht="15" customHeight="1" x14ac:dyDescent="0.25">
      <c r="A44" s="18"/>
      <c r="B44" s="17"/>
    </row>
    <row r="45" spans="1:2" ht="15" customHeight="1" x14ac:dyDescent="0.25">
      <c r="A45" s="18"/>
      <c r="B45" s="17"/>
    </row>
    <row r="46" spans="1:2" ht="15" customHeight="1" x14ac:dyDescent="0.25">
      <c r="A46" s="18"/>
      <c r="B46" s="17"/>
    </row>
    <row r="47" spans="1:2" ht="15" customHeight="1" x14ac:dyDescent="0.25">
      <c r="A47" s="18"/>
      <c r="B47" s="17"/>
    </row>
    <row r="48" spans="1:2" ht="15" customHeight="1" x14ac:dyDescent="0.25">
      <c r="A48" s="18"/>
      <c r="B48" s="17"/>
    </row>
    <row r="49" spans="1:2" ht="15" customHeight="1" x14ac:dyDescent="0.25">
      <c r="A49" s="18"/>
      <c r="B49" s="17"/>
    </row>
    <row r="50" spans="1:2" ht="15" customHeight="1" x14ac:dyDescent="0.25">
      <c r="A50" s="18"/>
      <c r="B50" s="17"/>
    </row>
    <row r="51" spans="1:2" ht="15" customHeight="1" x14ac:dyDescent="0.25">
      <c r="A51" s="18"/>
      <c r="B51" s="17"/>
    </row>
    <row r="52" spans="1:2" ht="15" customHeight="1" x14ac:dyDescent="0.25">
      <c r="A52" s="18"/>
      <c r="B52" s="17"/>
    </row>
  </sheetData>
  <pageMargins left="0.7" right="0.7" top="0.78740157499999996" bottom="0.51041666666666663"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890DC-B3B0-4CA1-B0B6-BEAA36F43919}">
  <sheetPr codeName="Tabelle3"/>
  <dimension ref="A1"/>
  <sheetViews>
    <sheetView workbookViewId="0">
      <selection activeCell="I23" sqref="I23"/>
    </sheetView>
  </sheetViews>
  <sheetFormatPr baseColWidth="10" defaultRowHeight="15" x14ac:dyDescent="0.25"/>
  <cols>
    <col min="1" max="1" width="79.28515625" customWidth="1"/>
    <col min="2" max="2" width="6.85546875" customWidth="1"/>
  </cols>
  <sheetData>
    <row r="1" spans="1:1" ht="15.75" x14ac:dyDescent="0.25">
      <c r="A1" s="19" t="s">
        <v>116</v>
      </c>
    </row>
  </sheetData>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125DF-7FC7-48A0-AFC5-E9E962799D8D}">
  <sheetPr codeName="Tabelle4"/>
  <dimension ref="A1"/>
  <sheetViews>
    <sheetView workbookViewId="0">
      <selection activeCell="A15" sqref="A15"/>
    </sheetView>
  </sheetViews>
  <sheetFormatPr baseColWidth="10" defaultRowHeight="15" x14ac:dyDescent="0.25"/>
  <cols>
    <col min="1" max="1" width="79.28515625" customWidth="1"/>
    <col min="2" max="2" width="6.85546875" customWidth="1"/>
  </cols>
  <sheetData>
    <row r="1" spans="1:1" ht="15.75" x14ac:dyDescent="0.25">
      <c r="A1" s="19" t="s">
        <v>867</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C530C-8C44-4798-B2BF-5971CB4AC214}">
  <sheetPr codeName="Tabelle137"/>
  <dimension ref="A1:DR105"/>
  <sheetViews>
    <sheetView zoomScale="70" zoomScaleNormal="70" workbookViewId="0">
      <selection activeCell="F17" sqref="F17"/>
    </sheetView>
  </sheetViews>
  <sheetFormatPr baseColWidth="10" defaultRowHeight="15" x14ac:dyDescent="0.25"/>
  <cols>
    <col min="1" max="2" width="16.7109375" customWidth="1"/>
    <col min="3" max="3" width="22.42578125" customWidth="1"/>
    <col min="9" max="9" width="12.5703125" customWidth="1"/>
    <col min="15" max="15" width="12.140625" customWidth="1"/>
    <col min="17" max="17" width="11.42578125" style="22"/>
    <col min="18" max="18" width="21.85546875" customWidth="1"/>
    <col min="19" max="19" width="24.140625" customWidth="1"/>
    <col min="38" max="38" width="16.140625" customWidth="1"/>
  </cols>
  <sheetData>
    <row r="1" spans="1:38" ht="15" customHeight="1" x14ac:dyDescent="0.25">
      <c r="A1" t="s">
        <v>118</v>
      </c>
      <c r="B1" t="s">
        <v>119</v>
      </c>
      <c r="C1" s="47" t="s">
        <v>923</v>
      </c>
      <c r="D1" s="48"/>
      <c r="E1" s="48"/>
      <c r="F1" s="48"/>
      <c r="G1" s="23">
        <v>1</v>
      </c>
      <c r="M1" s="27" t="s">
        <v>120</v>
      </c>
      <c r="N1" s="22">
        <v>0</v>
      </c>
      <c r="O1" t="s">
        <v>121</v>
      </c>
      <c r="P1">
        <v>1</v>
      </c>
      <c r="Q1" s="22" t="s">
        <v>122</v>
      </c>
      <c r="R1">
        <v>1</v>
      </c>
      <c r="S1" t="s">
        <v>123</v>
      </c>
      <c r="T1" t="s">
        <v>124</v>
      </c>
      <c r="U1" t="s">
        <v>125</v>
      </c>
      <c r="V1" t="s">
        <v>126</v>
      </c>
      <c r="W1">
        <v>1</v>
      </c>
      <c r="Y1" t="s">
        <v>127</v>
      </c>
      <c r="AA1" t="s">
        <v>128</v>
      </c>
      <c r="AC1" t="s">
        <v>129</v>
      </c>
      <c r="AG1" t="s">
        <v>130</v>
      </c>
      <c r="AL1" t="s">
        <v>131</v>
      </c>
    </row>
    <row r="2" spans="1:38" ht="15" customHeight="1" x14ac:dyDescent="0.25">
      <c r="B2" t="s">
        <v>132</v>
      </c>
      <c r="C2" s="48"/>
      <c r="D2" s="48"/>
      <c r="E2" s="48"/>
      <c r="F2" s="48"/>
      <c r="G2" s="23">
        <v>1</v>
      </c>
      <c r="H2" s="46" t="s">
        <v>133</v>
      </c>
      <c r="I2" s="46"/>
      <c r="J2" s="28" t="str">
        <f t="shared" ref="J2:J15" si="0">IF(K2=1,IF(L2=TRUE,1,""),"")</f>
        <v/>
      </c>
      <c r="K2">
        <v>1</v>
      </c>
      <c r="L2">
        <v>1</v>
      </c>
      <c r="M2" t="s">
        <v>134</v>
      </c>
      <c r="N2">
        <v>1</v>
      </c>
      <c r="O2">
        <v>1</v>
      </c>
      <c r="P2" t="s">
        <v>135</v>
      </c>
      <c r="Q2" s="22">
        <v>1</v>
      </c>
      <c r="R2" t="s">
        <v>136</v>
      </c>
      <c r="S2" t="s">
        <v>137</v>
      </c>
      <c r="V2">
        <v>1</v>
      </c>
      <c r="W2" t="s">
        <v>138</v>
      </c>
      <c r="Y2">
        <v>1</v>
      </c>
      <c r="Z2" s="27" t="s">
        <v>139</v>
      </c>
      <c r="AA2" t="s">
        <v>140</v>
      </c>
      <c r="AB2" t="s">
        <v>141</v>
      </c>
      <c r="AC2">
        <v>1</v>
      </c>
      <c r="AD2" t="str">
        <f>IF(AF2=1,AE2)</f>
        <v>White Opal</v>
      </c>
      <c r="AE2" s="29" t="s">
        <v>142</v>
      </c>
      <c r="AF2" s="29">
        <v>1</v>
      </c>
      <c r="AH2">
        <f t="shared" ref="AH2:AH7" si="1">IF(AJ2=1,AI2)</f>
        <v>1</v>
      </c>
      <c r="AI2">
        <v>1</v>
      </c>
      <c r="AJ2">
        <v>1</v>
      </c>
      <c r="AL2" t="s">
        <v>143</v>
      </c>
    </row>
    <row r="3" spans="1:38" ht="15" customHeight="1" x14ac:dyDescent="0.25">
      <c r="B3" t="s">
        <v>144</v>
      </c>
      <c r="C3" s="47"/>
      <c r="D3" s="48"/>
      <c r="E3" s="48"/>
      <c r="F3" s="48"/>
      <c r="G3" s="23">
        <v>1</v>
      </c>
      <c r="H3" s="46" t="s">
        <v>145</v>
      </c>
      <c r="I3" s="46"/>
      <c r="J3" s="28" t="str">
        <f t="shared" si="0"/>
        <v/>
      </c>
      <c r="L3">
        <v>0</v>
      </c>
      <c r="M3" t="s">
        <v>146</v>
      </c>
      <c r="N3">
        <v>1</v>
      </c>
      <c r="O3">
        <v>2</v>
      </c>
      <c r="P3" t="s">
        <v>147</v>
      </c>
      <c r="Q3" s="22">
        <v>2</v>
      </c>
      <c r="R3" t="s">
        <v>148</v>
      </c>
      <c r="V3">
        <v>2</v>
      </c>
      <c r="W3" t="s">
        <v>149</v>
      </c>
      <c r="Y3">
        <v>2</v>
      </c>
      <c r="Z3">
        <v>1</v>
      </c>
      <c r="AA3" t="s">
        <v>150</v>
      </c>
      <c r="AB3" t="s">
        <v>151</v>
      </c>
      <c r="AC3">
        <v>2</v>
      </c>
      <c r="AD3" t="str">
        <f t="shared" ref="AD3:AD13" si="2">IF(AF3=1,AE3)</f>
        <v>Lightning Opal</v>
      </c>
      <c r="AE3" s="29" t="s">
        <v>152</v>
      </c>
      <c r="AF3" s="29">
        <v>1</v>
      </c>
      <c r="AH3">
        <f t="shared" si="1"/>
        <v>2</v>
      </c>
      <c r="AI3">
        <v>2</v>
      </c>
      <c r="AJ3">
        <v>1</v>
      </c>
      <c r="AL3" t="s">
        <v>153</v>
      </c>
    </row>
    <row r="4" spans="1:38" ht="15" customHeight="1" x14ac:dyDescent="0.25">
      <c r="B4" t="s">
        <v>154</v>
      </c>
      <c r="C4" s="30">
        <v>2</v>
      </c>
      <c r="D4" s="22"/>
      <c r="E4" s="22"/>
      <c r="F4" s="22"/>
      <c r="G4" s="23">
        <v>1</v>
      </c>
      <c r="H4" s="46" t="s">
        <v>155</v>
      </c>
      <c r="I4" s="46"/>
      <c r="J4" s="28" t="str">
        <f t="shared" si="0"/>
        <v/>
      </c>
      <c r="K4">
        <v>1</v>
      </c>
      <c r="L4">
        <v>0</v>
      </c>
      <c r="M4" t="s">
        <v>156</v>
      </c>
      <c r="N4">
        <f>IF(C4="",0,C4)</f>
        <v>2</v>
      </c>
      <c r="O4">
        <v>3</v>
      </c>
      <c r="P4" t="s">
        <v>157</v>
      </c>
      <c r="Q4" s="22">
        <v>3</v>
      </c>
      <c r="R4" t="s">
        <v>158</v>
      </c>
      <c r="S4" t="s">
        <v>159</v>
      </c>
      <c r="V4">
        <v>3</v>
      </c>
      <c r="W4" t="s">
        <v>160</v>
      </c>
      <c r="Y4">
        <v>3</v>
      </c>
      <c r="Z4">
        <v>3</v>
      </c>
      <c r="AA4" t="s">
        <v>161</v>
      </c>
      <c r="AB4" t="s">
        <v>162</v>
      </c>
      <c r="AC4">
        <v>3</v>
      </c>
      <c r="AD4" t="str">
        <f t="shared" si="2"/>
        <v>Synthetic Opal</v>
      </c>
      <c r="AE4" s="29" t="s">
        <v>163</v>
      </c>
      <c r="AF4" s="29">
        <v>1</v>
      </c>
      <c r="AH4">
        <f t="shared" si="1"/>
        <v>3</v>
      </c>
      <c r="AI4">
        <v>3</v>
      </c>
      <c r="AJ4">
        <v>1</v>
      </c>
      <c r="AL4" t="s">
        <v>164</v>
      </c>
    </row>
    <row r="5" spans="1:38" ht="15" customHeight="1" x14ac:dyDescent="0.25">
      <c r="B5" t="s">
        <v>165</v>
      </c>
      <c r="C5">
        <v>1</v>
      </c>
      <c r="G5" s="23">
        <v>1</v>
      </c>
      <c r="H5" s="46" t="s">
        <v>166</v>
      </c>
      <c r="I5" s="46"/>
      <c r="J5" s="28" t="str">
        <f t="shared" si="0"/>
        <v/>
      </c>
      <c r="K5">
        <v>1</v>
      </c>
      <c r="L5">
        <v>0</v>
      </c>
      <c r="N5">
        <v>29</v>
      </c>
      <c r="O5">
        <v>4</v>
      </c>
      <c r="P5" t="s">
        <v>167</v>
      </c>
      <c r="Q5" s="22">
        <v>4</v>
      </c>
      <c r="R5" t="s">
        <v>168</v>
      </c>
      <c r="V5">
        <v>4</v>
      </c>
      <c r="W5" t="s">
        <v>169</v>
      </c>
      <c r="Y5">
        <v>4</v>
      </c>
      <c r="Z5">
        <v>5</v>
      </c>
      <c r="AA5" t="s">
        <v>170</v>
      </c>
      <c r="AB5" t="s">
        <v>171</v>
      </c>
      <c r="AC5">
        <v>4</v>
      </c>
      <c r="AD5" t="str">
        <f t="shared" si="2"/>
        <v>Blue Opal</v>
      </c>
      <c r="AE5" s="29" t="s">
        <v>172</v>
      </c>
      <c r="AF5" s="29">
        <v>1</v>
      </c>
      <c r="AH5">
        <f t="shared" si="1"/>
        <v>4</v>
      </c>
      <c r="AI5">
        <v>4</v>
      </c>
      <c r="AJ5">
        <v>1</v>
      </c>
      <c r="AL5" t="s">
        <v>173</v>
      </c>
    </row>
    <row r="6" spans="1:38" ht="15" customHeight="1" x14ac:dyDescent="0.25">
      <c r="B6" t="s">
        <v>174</v>
      </c>
      <c r="G6" s="23">
        <v>1</v>
      </c>
      <c r="H6" s="46" t="s">
        <v>175</v>
      </c>
      <c r="I6" s="46"/>
      <c r="J6" s="28" t="str">
        <f t="shared" si="0"/>
        <v/>
      </c>
      <c r="K6">
        <v>1</v>
      </c>
      <c r="L6">
        <v>0</v>
      </c>
      <c r="O6">
        <v>5</v>
      </c>
      <c r="P6" t="s">
        <v>176</v>
      </c>
      <c r="Q6" s="22">
        <v>5</v>
      </c>
      <c r="R6" t="s">
        <v>177</v>
      </c>
      <c r="V6">
        <v>5</v>
      </c>
      <c r="W6" s="31" t="s">
        <v>178</v>
      </c>
      <c r="Y6">
        <v>5</v>
      </c>
      <c r="Z6">
        <v>7</v>
      </c>
      <c r="AA6" t="s">
        <v>179</v>
      </c>
      <c r="AB6" t="s">
        <v>180</v>
      </c>
      <c r="AC6">
        <v>5</v>
      </c>
      <c r="AD6" t="str">
        <f t="shared" si="2"/>
        <v>Red Fire Opal</v>
      </c>
      <c r="AE6" s="29" t="s">
        <v>181</v>
      </c>
      <c r="AF6" s="29">
        <v>1</v>
      </c>
      <c r="AH6">
        <f t="shared" si="1"/>
        <v>5</v>
      </c>
      <c r="AI6">
        <v>5</v>
      </c>
      <c r="AJ6">
        <v>1</v>
      </c>
      <c r="AL6" t="s">
        <v>182</v>
      </c>
    </row>
    <row r="7" spans="1:38" ht="15" customHeight="1" x14ac:dyDescent="0.25">
      <c r="A7" t="s">
        <v>183</v>
      </c>
      <c r="B7" t="s">
        <v>184</v>
      </c>
      <c r="C7">
        <v>1</v>
      </c>
      <c r="D7" s="48">
        <v>2</v>
      </c>
      <c r="E7" s="48"/>
      <c r="F7">
        <v>2</v>
      </c>
      <c r="G7" s="23" t="str">
        <f>IF(G4=1,IF(G1=TRUE,1,""),"")</f>
        <v/>
      </c>
      <c r="H7" s="46" t="s">
        <v>185</v>
      </c>
      <c r="I7" s="46"/>
      <c r="J7" s="28" t="str">
        <f t="shared" si="0"/>
        <v/>
      </c>
      <c r="K7">
        <v>1</v>
      </c>
      <c r="L7">
        <v>1</v>
      </c>
      <c r="Q7" s="22">
        <v>6</v>
      </c>
      <c r="R7" t="s">
        <v>186</v>
      </c>
      <c r="V7">
        <v>6</v>
      </c>
      <c r="W7" t="s">
        <v>187</v>
      </c>
      <c r="Y7">
        <v>6</v>
      </c>
      <c r="Z7">
        <v>10</v>
      </c>
      <c r="AA7" t="s">
        <v>188</v>
      </c>
      <c r="AB7" t="s">
        <v>189</v>
      </c>
      <c r="AC7">
        <v>6</v>
      </c>
      <c r="AD7" t="str">
        <f t="shared" si="2"/>
        <v>Gold Design</v>
      </c>
      <c r="AE7" s="29" t="s">
        <v>190</v>
      </c>
      <c r="AF7" s="29">
        <v>1</v>
      </c>
      <c r="AH7">
        <f t="shared" si="1"/>
        <v>6</v>
      </c>
      <c r="AI7">
        <v>6</v>
      </c>
      <c r="AJ7">
        <v>1</v>
      </c>
      <c r="AL7" t="s">
        <v>191</v>
      </c>
    </row>
    <row r="8" spans="1:38" ht="15" customHeight="1" x14ac:dyDescent="0.25">
      <c r="A8" s="20" t="s">
        <v>192</v>
      </c>
      <c r="B8" t="s">
        <v>193</v>
      </c>
      <c r="C8">
        <v>2</v>
      </c>
      <c r="D8" s="48">
        <v>2</v>
      </c>
      <c r="E8" s="48"/>
      <c r="F8">
        <v>2</v>
      </c>
      <c r="G8" s="23" t="str">
        <f>IF(G5=1,IF(G2=TRUE,1,""),"")</f>
        <v/>
      </c>
      <c r="H8" s="46" t="s">
        <v>194</v>
      </c>
      <c r="I8" s="46"/>
      <c r="J8" s="28" t="str">
        <f t="shared" si="0"/>
        <v/>
      </c>
      <c r="L8">
        <v>0</v>
      </c>
      <c r="Q8" s="22">
        <v>7</v>
      </c>
      <c r="R8" t="s">
        <v>195</v>
      </c>
      <c r="Y8">
        <v>7</v>
      </c>
      <c r="Z8">
        <v>15</v>
      </c>
      <c r="AA8" t="s">
        <v>196</v>
      </c>
      <c r="AB8" t="s">
        <v>197</v>
      </c>
      <c r="AC8">
        <v>7</v>
      </c>
      <c r="AD8" t="str">
        <f t="shared" si="2"/>
        <v>Boulder Opal</v>
      </c>
      <c r="AE8" s="29" t="s">
        <v>198</v>
      </c>
      <c r="AF8" s="29">
        <v>1</v>
      </c>
    </row>
    <row r="9" spans="1:38" ht="15" customHeight="1" x14ac:dyDescent="0.25">
      <c r="B9" t="s">
        <v>123</v>
      </c>
      <c r="C9" s="28">
        <v>1</v>
      </c>
      <c r="D9" s="23">
        <v>1</v>
      </c>
      <c r="E9" s="23" t="b">
        <v>1</v>
      </c>
      <c r="G9" s="23" t="str">
        <f>IF(G6=1,IF(G3=TRUE,1,""),"")</f>
        <v/>
      </c>
      <c r="H9" s="46" t="s">
        <v>199</v>
      </c>
      <c r="I9" s="46"/>
      <c r="J9" s="28" t="str">
        <f t="shared" si="0"/>
        <v/>
      </c>
      <c r="L9">
        <v>0</v>
      </c>
      <c r="Q9" s="22">
        <v>8</v>
      </c>
      <c r="R9" t="s">
        <v>200</v>
      </c>
      <c r="Y9">
        <v>8</v>
      </c>
      <c r="Z9">
        <v>20</v>
      </c>
      <c r="AA9" t="s">
        <v>201</v>
      </c>
      <c r="AB9" t="s">
        <v>202</v>
      </c>
      <c r="AC9">
        <v>8</v>
      </c>
      <c r="AD9" t="str">
        <f t="shared" si="2"/>
        <v>Pinfire Opal</v>
      </c>
      <c r="AE9" s="29" t="s">
        <v>203</v>
      </c>
      <c r="AF9" s="29">
        <v>1</v>
      </c>
    </row>
    <row r="10" spans="1:38" ht="15" customHeight="1" x14ac:dyDescent="0.25">
      <c r="A10" t="s">
        <v>204</v>
      </c>
      <c r="B10" t="s">
        <v>124</v>
      </c>
      <c r="C10" s="28">
        <v>0</v>
      </c>
      <c r="D10" s="23">
        <v>1</v>
      </c>
      <c r="E10" s="23" t="b">
        <v>1</v>
      </c>
      <c r="G10" s="23"/>
      <c r="H10" s="46" t="s">
        <v>205</v>
      </c>
      <c r="I10" s="46"/>
      <c r="J10" s="28" t="str">
        <f t="shared" si="0"/>
        <v/>
      </c>
      <c r="L10">
        <v>0</v>
      </c>
      <c r="Q10" s="22">
        <v>9</v>
      </c>
      <c r="R10" t="s">
        <v>206</v>
      </c>
      <c r="Y10">
        <v>9</v>
      </c>
      <c r="Z10">
        <v>25</v>
      </c>
      <c r="AA10" t="s">
        <v>207</v>
      </c>
      <c r="AB10" t="s">
        <v>208</v>
      </c>
      <c r="AC10">
        <v>9</v>
      </c>
      <c r="AD10" t="str">
        <f t="shared" si="2"/>
        <v>Red Blue Opal</v>
      </c>
      <c r="AE10" s="29" t="s">
        <v>209</v>
      </c>
      <c r="AF10" s="29">
        <v>1</v>
      </c>
    </row>
    <row r="11" spans="1:38" ht="15" customHeight="1" x14ac:dyDescent="0.25">
      <c r="B11" t="s">
        <v>210</v>
      </c>
      <c r="C11" s="30">
        <v>0</v>
      </c>
      <c r="D11" s="23">
        <v>1</v>
      </c>
      <c r="E11" s="23" t="b">
        <v>1</v>
      </c>
      <c r="G11" s="23"/>
      <c r="H11" s="46" t="s">
        <v>211</v>
      </c>
      <c r="I11" s="46"/>
      <c r="J11" s="28" t="str">
        <f>IF(K11=1,IF(L11=TRUE,1,""),"")</f>
        <v/>
      </c>
      <c r="K11">
        <v>1</v>
      </c>
      <c r="L11">
        <v>1</v>
      </c>
      <c r="Q11" s="22">
        <v>10</v>
      </c>
      <c r="R11" t="s">
        <v>212</v>
      </c>
      <c r="Y11">
        <v>10</v>
      </c>
      <c r="Z11">
        <v>30</v>
      </c>
      <c r="AA11" t="s">
        <v>213</v>
      </c>
      <c r="AB11" t="s">
        <v>214</v>
      </c>
      <c r="AC11">
        <v>10</v>
      </c>
      <c r="AD11" t="str">
        <f t="shared" si="2"/>
        <v>Black Opal</v>
      </c>
      <c r="AE11" s="29" t="s">
        <v>215</v>
      </c>
      <c r="AF11" s="29">
        <v>1</v>
      </c>
    </row>
    <row r="12" spans="1:38" ht="15" customHeight="1" x14ac:dyDescent="0.25">
      <c r="A12" t="s">
        <v>216</v>
      </c>
      <c r="B12" t="s">
        <v>217</v>
      </c>
      <c r="C12">
        <v>2</v>
      </c>
      <c r="G12" s="23"/>
      <c r="H12" s="46" t="s">
        <v>218</v>
      </c>
      <c r="I12" s="46"/>
      <c r="J12" s="28" t="str">
        <f t="shared" si="0"/>
        <v/>
      </c>
      <c r="K12">
        <v>1</v>
      </c>
      <c r="L12">
        <v>1</v>
      </c>
      <c r="Q12" s="22">
        <v>11</v>
      </c>
      <c r="R12" t="s">
        <v>219</v>
      </c>
      <c r="Y12">
        <v>11</v>
      </c>
      <c r="Z12">
        <v>35</v>
      </c>
      <c r="AA12" t="s">
        <v>220</v>
      </c>
      <c r="AB12" t="s">
        <v>221</v>
      </c>
      <c r="AC12">
        <v>11</v>
      </c>
      <c r="AD12" t="str">
        <f t="shared" si="2"/>
        <v>Edel Opal</v>
      </c>
      <c r="AE12" s="29" t="s">
        <v>222</v>
      </c>
      <c r="AF12" s="29">
        <v>1</v>
      </c>
    </row>
    <row r="13" spans="1:38" ht="15" customHeight="1" x14ac:dyDescent="0.25">
      <c r="B13" t="s">
        <v>223</v>
      </c>
      <c r="C13">
        <v>1</v>
      </c>
      <c r="H13" s="46" t="s">
        <v>224</v>
      </c>
      <c r="I13" s="46"/>
      <c r="J13" s="28" t="str">
        <f t="shared" si="0"/>
        <v/>
      </c>
      <c r="L13">
        <v>0</v>
      </c>
      <c r="Q13" s="22">
        <v>12</v>
      </c>
      <c r="R13" t="s">
        <v>225</v>
      </c>
      <c r="Y13">
        <v>12</v>
      </c>
      <c r="Z13">
        <v>40</v>
      </c>
      <c r="AA13" t="s">
        <v>226</v>
      </c>
      <c r="AB13" t="s">
        <v>227</v>
      </c>
      <c r="AC13">
        <v>12</v>
      </c>
      <c r="AD13" t="str">
        <f t="shared" si="2"/>
        <v>Dark Green Opal</v>
      </c>
      <c r="AE13" s="29" t="s">
        <v>228</v>
      </c>
      <c r="AF13" s="29">
        <v>1</v>
      </c>
    </row>
    <row r="14" spans="1:38" ht="15" customHeight="1" x14ac:dyDescent="0.25">
      <c r="A14" t="s">
        <v>229</v>
      </c>
      <c r="B14" t="s">
        <v>230</v>
      </c>
      <c r="C14">
        <v>1</v>
      </c>
      <c r="D14" s="23" t="b">
        <v>0</v>
      </c>
      <c r="H14" s="46" t="s">
        <v>231</v>
      </c>
      <c r="I14" s="46"/>
      <c r="J14" s="28" t="str">
        <f t="shared" si="0"/>
        <v/>
      </c>
      <c r="L14">
        <v>0</v>
      </c>
      <c r="R14" t="s">
        <v>232</v>
      </c>
      <c r="S14" s="23" t="s">
        <v>922</v>
      </c>
      <c r="Y14">
        <v>13</v>
      </c>
      <c r="Z14">
        <v>50</v>
      </c>
      <c r="AA14" t="s">
        <v>233</v>
      </c>
      <c r="AB14" t="s">
        <v>234</v>
      </c>
    </row>
    <row r="15" spans="1:38" ht="15" customHeight="1" x14ac:dyDescent="0.25">
      <c r="B15" t="s">
        <v>235</v>
      </c>
      <c r="C15" s="23">
        <v>1</v>
      </c>
      <c r="D15" s="23">
        <v>1</v>
      </c>
      <c r="E15" s="23" t="b">
        <v>1</v>
      </c>
      <c r="H15" s="46" t="s">
        <v>236</v>
      </c>
      <c r="I15" s="46"/>
      <c r="J15" s="28" t="str">
        <f t="shared" si="0"/>
        <v/>
      </c>
      <c r="L15">
        <v>0</v>
      </c>
      <c r="Y15">
        <v>14</v>
      </c>
      <c r="Z15">
        <v>60</v>
      </c>
      <c r="AA15" t="s">
        <v>237</v>
      </c>
      <c r="AB15" t="s">
        <v>238</v>
      </c>
    </row>
    <row r="16" spans="1:38" x14ac:dyDescent="0.25">
      <c r="B16" t="s">
        <v>239</v>
      </c>
      <c r="C16" s="23">
        <v>1</v>
      </c>
      <c r="D16" s="23">
        <v>1</v>
      </c>
      <c r="E16" s="23">
        <v>0</v>
      </c>
      <c r="H16" s="46" t="s">
        <v>240</v>
      </c>
      <c r="I16" s="46"/>
      <c r="J16" s="28" t="str">
        <f>IF(K16=1,IF(L16=TRUE,1,""),"")</f>
        <v/>
      </c>
      <c r="K16">
        <v>1</v>
      </c>
      <c r="L16">
        <v>0</v>
      </c>
      <c r="Y16">
        <v>15</v>
      </c>
      <c r="Z16">
        <v>100</v>
      </c>
      <c r="AA16" t="s">
        <v>241</v>
      </c>
      <c r="AB16" t="s">
        <v>242</v>
      </c>
    </row>
    <row r="17" spans="1:28" x14ac:dyDescent="0.25">
      <c r="B17" t="s">
        <v>243</v>
      </c>
      <c r="C17" s="23">
        <v>1</v>
      </c>
      <c r="D17" s="23">
        <v>1</v>
      </c>
      <c r="E17" s="23" t="b">
        <v>1</v>
      </c>
      <c r="Y17">
        <v>16</v>
      </c>
      <c r="Z17">
        <v>1000</v>
      </c>
      <c r="AA17" t="s">
        <v>244</v>
      </c>
      <c r="AB17" t="s">
        <v>245</v>
      </c>
    </row>
    <row r="18" spans="1:28" ht="15" customHeight="1" x14ac:dyDescent="0.25">
      <c r="B18" t="s">
        <v>246</v>
      </c>
      <c r="C18" s="49" t="s">
        <v>247</v>
      </c>
      <c r="D18" s="49"/>
      <c r="E18" s="49"/>
      <c r="F18" s="49"/>
      <c r="G18" s="49"/>
      <c r="H18" s="49"/>
      <c r="I18" s="49"/>
      <c r="J18" s="49"/>
      <c r="K18" s="49"/>
      <c r="L18" s="49"/>
      <c r="M18" s="49"/>
      <c r="N18" s="49"/>
      <c r="O18" s="49"/>
      <c r="AA18" t="s">
        <v>248</v>
      </c>
      <c r="AB18" t="s">
        <v>249</v>
      </c>
    </row>
    <row r="19" spans="1:28" ht="15" customHeight="1" x14ac:dyDescent="0.25">
      <c r="B19" s="23">
        <v>0</v>
      </c>
      <c r="C19" s="49"/>
      <c r="D19" s="49"/>
      <c r="E19" s="49"/>
      <c r="F19" s="49"/>
      <c r="G19" s="49"/>
      <c r="H19" s="49"/>
      <c r="I19" s="49"/>
      <c r="J19" s="49"/>
      <c r="K19" s="49"/>
      <c r="L19" s="49"/>
      <c r="M19" s="49"/>
      <c r="N19" s="49"/>
      <c r="O19" s="49"/>
      <c r="AA19" t="s">
        <v>250</v>
      </c>
      <c r="AB19" t="s">
        <v>251</v>
      </c>
    </row>
    <row r="20" spans="1:28" x14ac:dyDescent="0.25">
      <c r="A20" t="s">
        <v>252</v>
      </c>
      <c r="B20" t="s">
        <v>148</v>
      </c>
      <c r="C20" s="29" t="s">
        <v>253</v>
      </c>
      <c r="D20" s="29" t="s">
        <v>142</v>
      </c>
      <c r="E20" s="29" t="s">
        <v>152</v>
      </c>
      <c r="F20" s="29" t="s">
        <v>163</v>
      </c>
      <c r="G20" s="29" t="s">
        <v>172</v>
      </c>
      <c r="H20" s="29" t="s">
        <v>181</v>
      </c>
      <c r="I20" s="29" t="s">
        <v>190</v>
      </c>
      <c r="J20" s="29" t="s">
        <v>198</v>
      </c>
      <c r="K20" s="29" t="s">
        <v>203</v>
      </c>
      <c r="L20" s="29" t="s">
        <v>209</v>
      </c>
      <c r="M20" s="29" t="s">
        <v>215</v>
      </c>
      <c r="N20" s="29" t="s">
        <v>222</v>
      </c>
      <c r="O20" s="29" t="s">
        <v>228</v>
      </c>
      <c r="AA20" t="s">
        <v>254</v>
      </c>
      <c r="AB20" t="s">
        <v>255</v>
      </c>
    </row>
    <row r="21" spans="1:28" x14ac:dyDescent="0.25">
      <c r="A21" s="23">
        <v>0</v>
      </c>
      <c r="C21" t="s">
        <v>138</v>
      </c>
      <c r="AA21" t="s">
        <v>256</v>
      </c>
      <c r="AB21" t="s">
        <v>257</v>
      </c>
    </row>
    <row r="22" spans="1:28" x14ac:dyDescent="0.25">
      <c r="A22" t="s">
        <v>258</v>
      </c>
      <c r="B22" t="s">
        <v>148</v>
      </c>
      <c r="C22" s="22">
        <v>0</v>
      </c>
      <c r="AA22" t="s">
        <v>259</v>
      </c>
      <c r="AB22" t="s">
        <v>260</v>
      </c>
    </row>
    <row r="23" spans="1:28" x14ac:dyDescent="0.25">
      <c r="A23" s="23">
        <v>0</v>
      </c>
      <c r="C23" s="22"/>
      <c r="AA23" t="s">
        <v>261</v>
      </c>
      <c r="AB23" t="s">
        <v>262</v>
      </c>
    </row>
    <row r="24" spans="1:28" x14ac:dyDescent="0.25">
      <c r="A24" t="s">
        <v>263</v>
      </c>
      <c r="C24" s="22"/>
      <c r="AA24" t="s">
        <v>264</v>
      </c>
      <c r="AB24" t="s">
        <v>265</v>
      </c>
    </row>
    <row r="25" spans="1:28" x14ac:dyDescent="0.25">
      <c r="B25" t="s">
        <v>266</v>
      </c>
      <c r="C25" s="22">
        <v>0</v>
      </c>
      <c r="AA25" t="s">
        <v>267</v>
      </c>
      <c r="AB25" t="s">
        <v>268</v>
      </c>
    </row>
    <row r="26" spans="1:28" x14ac:dyDescent="0.25">
      <c r="A26" t="s">
        <v>269</v>
      </c>
      <c r="B26" t="b">
        <v>1</v>
      </c>
      <c r="C26" s="22">
        <v>0</v>
      </c>
      <c r="AA26" t="s">
        <v>270</v>
      </c>
      <c r="AB26" t="s">
        <v>271</v>
      </c>
    </row>
    <row r="27" spans="1:28" x14ac:dyDescent="0.25">
      <c r="A27" t="s">
        <v>272</v>
      </c>
      <c r="B27" t="b">
        <v>1</v>
      </c>
      <c r="C27" s="22">
        <v>0</v>
      </c>
      <c r="AA27" t="s">
        <v>273</v>
      </c>
      <c r="AB27" t="s">
        <v>274</v>
      </c>
    </row>
    <row r="28" spans="1:28" x14ac:dyDescent="0.25">
      <c r="A28" t="s">
        <v>275</v>
      </c>
      <c r="B28" t="b">
        <v>1</v>
      </c>
      <c r="C28" s="22">
        <v>0</v>
      </c>
      <c r="AA28" t="s">
        <v>276</v>
      </c>
      <c r="AB28" t="s">
        <v>277</v>
      </c>
    </row>
    <row r="29" spans="1:28" x14ac:dyDescent="0.25">
      <c r="A29" t="s">
        <v>278</v>
      </c>
      <c r="B29" s="22"/>
      <c r="C29" s="22">
        <v>1</v>
      </c>
      <c r="AA29" t="s">
        <v>279</v>
      </c>
      <c r="AB29" t="s">
        <v>280</v>
      </c>
    </row>
    <row r="30" spans="1:28" x14ac:dyDescent="0.25">
      <c r="B30" s="22"/>
      <c r="C30" s="22"/>
      <c r="AA30" t="s">
        <v>281</v>
      </c>
      <c r="AB30" t="s">
        <v>282</v>
      </c>
    </row>
    <row r="31" spans="1:28" x14ac:dyDescent="0.25">
      <c r="A31" t="s">
        <v>283</v>
      </c>
      <c r="B31" s="22">
        <v>0</v>
      </c>
      <c r="C31" s="22"/>
      <c r="AA31" t="s">
        <v>284</v>
      </c>
      <c r="AB31" t="s">
        <v>285</v>
      </c>
    </row>
    <row r="32" spans="1:28" x14ac:dyDescent="0.25">
      <c r="A32" t="s">
        <v>286</v>
      </c>
      <c r="B32" s="22">
        <v>1</v>
      </c>
      <c r="C32" s="22"/>
      <c r="AA32" t="s">
        <v>287</v>
      </c>
      <c r="AB32" t="s">
        <v>288</v>
      </c>
    </row>
    <row r="33" spans="1:28" ht="21" x14ac:dyDescent="0.35">
      <c r="A33" t="s">
        <v>289</v>
      </c>
      <c r="B33" s="22">
        <v>0</v>
      </c>
      <c r="C33" t="s">
        <v>160</v>
      </c>
      <c r="R33" s="32"/>
      <c r="AA33" t="s">
        <v>290</v>
      </c>
      <c r="AB33" t="s">
        <v>291</v>
      </c>
    </row>
    <row r="34" spans="1:28" x14ac:dyDescent="0.25">
      <c r="A34" t="s">
        <v>292</v>
      </c>
      <c r="B34" s="22"/>
      <c r="C34" s="22"/>
      <c r="AA34" t="s">
        <v>293</v>
      </c>
      <c r="AB34" t="s">
        <v>294</v>
      </c>
    </row>
    <row r="35" spans="1:28" x14ac:dyDescent="0.25">
      <c r="A35">
        <v>0</v>
      </c>
      <c r="B35" s="22"/>
      <c r="C35" s="22"/>
      <c r="AA35" t="s">
        <v>295</v>
      </c>
      <c r="AB35" t="s">
        <v>296</v>
      </c>
    </row>
    <row r="36" spans="1:28" x14ac:dyDescent="0.25">
      <c r="A36" t="s">
        <v>297</v>
      </c>
      <c r="B36" s="22"/>
      <c r="C36" s="22"/>
      <c r="AA36" t="s">
        <v>298</v>
      </c>
      <c r="AB36" t="s">
        <v>299</v>
      </c>
    </row>
    <row r="37" spans="1:28" x14ac:dyDescent="0.25">
      <c r="B37" s="22"/>
      <c r="C37" s="22"/>
      <c r="AA37" t="s">
        <v>300</v>
      </c>
      <c r="AB37" t="s">
        <v>285</v>
      </c>
    </row>
    <row r="38" spans="1:28" x14ac:dyDescent="0.25">
      <c r="B38" s="22"/>
      <c r="C38" t="s">
        <v>169</v>
      </c>
      <c r="AA38" t="s">
        <v>301</v>
      </c>
      <c r="AB38" t="s">
        <v>302</v>
      </c>
    </row>
    <row r="39" spans="1:28" x14ac:dyDescent="0.25">
      <c r="B39" s="22"/>
      <c r="C39" s="22"/>
      <c r="AA39" t="s">
        <v>303</v>
      </c>
      <c r="AB39" t="s">
        <v>304</v>
      </c>
    </row>
    <row r="40" spans="1:28" x14ac:dyDescent="0.25">
      <c r="B40" s="22"/>
      <c r="C40" s="22"/>
      <c r="AA40" t="s">
        <v>305</v>
      </c>
      <c r="AB40" t="s">
        <v>306</v>
      </c>
    </row>
    <row r="41" spans="1:28" x14ac:dyDescent="0.25">
      <c r="A41" t="s">
        <v>307</v>
      </c>
      <c r="B41" s="22"/>
      <c r="C41" s="22"/>
      <c r="AA41" t="s">
        <v>308</v>
      </c>
      <c r="AB41" t="s">
        <v>309</v>
      </c>
    </row>
    <row r="42" spans="1:28" x14ac:dyDescent="0.25">
      <c r="A42" t="s">
        <v>310</v>
      </c>
      <c r="B42" s="22">
        <v>0</v>
      </c>
      <c r="C42" s="22"/>
      <c r="AA42" t="s">
        <v>311</v>
      </c>
      <c r="AB42" t="s">
        <v>312</v>
      </c>
    </row>
    <row r="43" spans="1:28" x14ac:dyDescent="0.25">
      <c r="A43" t="s">
        <v>313</v>
      </c>
      <c r="B43" s="22">
        <v>0</v>
      </c>
      <c r="C43" s="31" t="s">
        <v>178</v>
      </c>
      <c r="D43" s="22"/>
      <c r="E43" s="22"/>
      <c r="F43" s="22"/>
      <c r="G43" s="22"/>
      <c r="H43" s="22"/>
      <c r="I43" s="22"/>
      <c r="J43" s="22"/>
      <c r="AA43" t="s">
        <v>314</v>
      </c>
      <c r="AB43" t="s">
        <v>315</v>
      </c>
    </row>
    <row r="44" spans="1:28" x14ac:dyDescent="0.25">
      <c r="C44" s="22"/>
      <c r="AA44" t="s">
        <v>316</v>
      </c>
      <c r="AB44" t="s">
        <v>317</v>
      </c>
    </row>
    <row r="45" spans="1:28" x14ac:dyDescent="0.25">
      <c r="A45" t="s">
        <v>131</v>
      </c>
      <c r="C45" s="22"/>
      <c r="AA45" t="s">
        <v>318</v>
      </c>
      <c r="AB45" t="s">
        <v>319</v>
      </c>
    </row>
    <row r="46" spans="1:28" x14ac:dyDescent="0.25">
      <c r="C46" s="22"/>
      <c r="AA46" t="s">
        <v>320</v>
      </c>
      <c r="AB46" t="s">
        <v>321</v>
      </c>
    </row>
    <row r="47" spans="1:28" x14ac:dyDescent="0.25">
      <c r="C47" s="22"/>
      <c r="D47" s="22"/>
      <c r="E47" s="22"/>
      <c r="F47" s="22"/>
      <c r="G47" s="22"/>
      <c r="H47" s="22"/>
      <c r="I47" s="22"/>
      <c r="J47" s="22"/>
      <c r="AA47" t="s">
        <v>322</v>
      </c>
      <c r="AB47" t="s">
        <v>323</v>
      </c>
    </row>
    <row r="48" spans="1:28" x14ac:dyDescent="0.25">
      <c r="C48" t="s">
        <v>187</v>
      </c>
      <c r="AA48" t="s">
        <v>324</v>
      </c>
      <c r="AB48" t="s">
        <v>325</v>
      </c>
    </row>
    <row r="49" spans="2:28" x14ac:dyDescent="0.25">
      <c r="C49" s="22"/>
      <c r="AA49" t="s">
        <v>326</v>
      </c>
      <c r="AB49" t="s">
        <v>327</v>
      </c>
    </row>
    <row r="50" spans="2:28" x14ac:dyDescent="0.25">
      <c r="C50" s="22"/>
      <c r="AA50" t="s">
        <v>328</v>
      </c>
      <c r="AB50" t="s">
        <v>329</v>
      </c>
    </row>
    <row r="51" spans="2:28" x14ac:dyDescent="0.25">
      <c r="C51" s="22"/>
      <c r="AA51" t="s">
        <v>330</v>
      </c>
      <c r="AB51" t="s">
        <v>331</v>
      </c>
    </row>
    <row r="52" spans="2:28" x14ac:dyDescent="0.25">
      <c r="C52" s="22"/>
      <c r="AA52" t="s">
        <v>332</v>
      </c>
      <c r="AB52" t="s">
        <v>333</v>
      </c>
    </row>
    <row r="53" spans="2:28" x14ac:dyDescent="0.25">
      <c r="AA53" t="s">
        <v>334</v>
      </c>
      <c r="AB53" t="s">
        <v>335</v>
      </c>
    </row>
    <row r="54" spans="2:28" x14ac:dyDescent="0.25">
      <c r="AA54" t="s">
        <v>336</v>
      </c>
      <c r="AB54" t="s">
        <v>337</v>
      </c>
    </row>
    <row r="55" spans="2:28" x14ac:dyDescent="0.25">
      <c r="B55">
        <v>1</v>
      </c>
      <c r="AA55" t="s">
        <v>338</v>
      </c>
      <c r="AB55" t="s">
        <v>339</v>
      </c>
    </row>
    <row r="56" spans="2:28" x14ac:dyDescent="0.25">
      <c r="AA56" t="s">
        <v>340</v>
      </c>
      <c r="AB56" t="s">
        <v>341</v>
      </c>
    </row>
    <row r="57" spans="2:28" x14ac:dyDescent="0.25">
      <c r="AA57" t="s">
        <v>342</v>
      </c>
      <c r="AB57" t="s">
        <v>343</v>
      </c>
    </row>
    <row r="58" spans="2:28" x14ac:dyDescent="0.25">
      <c r="AA58" t="s">
        <v>344</v>
      </c>
      <c r="AB58" t="s">
        <v>345</v>
      </c>
    </row>
    <row r="59" spans="2:28" x14ac:dyDescent="0.25">
      <c r="AA59" t="s">
        <v>346</v>
      </c>
      <c r="AB59" t="s">
        <v>347</v>
      </c>
    </row>
    <row r="60" spans="2:28" x14ac:dyDescent="0.25">
      <c r="AA60" t="s">
        <v>348</v>
      </c>
      <c r="AB60" t="s">
        <v>349</v>
      </c>
    </row>
    <row r="61" spans="2:28" x14ac:dyDescent="0.25">
      <c r="AA61" t="s">
        <v>350</v>
      </c>
      <c r="AB61" t="s">
        <v>351</v>
      </c>
    </row>
    <row r="62" spans="2:28" x14ac:dyDescent="0.25">
      <c r="AA62" t="s">
        <v>352</v>
      </c>
      <c r="AB62" t="s">
        <v>353</v>
      </c>
    </row>
    <row r="63" spans="2:28" x14ac:dyDescent="0.25">
      <c r="AA63" t="s">
        <v>354</v>
      </c>
      <c r="AB63" t="s">
        <v>355</v>
      </c>
    </row>
    <row r="64" spans="2:28" x14ac:dyDescent="0.25">
      <c r="AA64" t="s">
        <v>356</v>
      </c>
      <c r="AB64" t="s">
        <v>357</v>
      </c>
    </row>
    <row r="65" spans="27:28" x14ac:dyDescent="0.25">
      <c r="AA65" t="s">
        <v>358</v>
      </c>
      <c r="AB65" t="s">
        <v>359</v>
      </c>
    </row>
    <row r="66" spans="27:28" x14ac:dyDescent="0.25">
      <c r="AA66" t="s">
        <v>360</v>
      </c>
      <c r="AB66" t="s">
        <v>361</v>
      </c>
    </row>
    <row r="67" spans="27:28" x14ac:dyDescent="0.25">
      <c r="AA67" t="s">
        <v>362</v>
      </c>
      <c r="AB67" t="s">
        <v>363</v>
      </c>
    </row>
    <row r="68" spans="27:28" x14ac:dyDescent="0.25">
      <c r="AA68" t="s">
        <v>364</v>
      </c>
      <c r="AB68" t="s">
        <v>365</v>
      </c>
    </row>
    <row r="69" spans="27:28" x14ac:dyDescent="0.25">
      <c r="AA69" t="s">
        <v>366</v>
      </c>
      <c r="AB69" t="s">
        <v>367</v>
      </c>
    </row>
    <row r="70" spans="27:28" x14ac:dyDescent="0.25">
      <c r="AA70" t="s">
        <v>368</v>
      </c>
      <c r="AB70" t="s">
        <v>369</v>
      </c>
    </row>
    <row r="71" spans="27:28" x14ac:dyDescent="0.25">
      <c r="AA71" t="s">
        <v>370</v>
      </c>
      <c r="AB71" t="s">
        <v>371</v>
      </c>
    </row>
    <row r="72" spans="27:28" x14ac:dyDescent="0.25">
      <c r="AA72" t="s">
        <v>372</v>
      </c>
      <c r="AB72" t="s">
        <v>373</v>
      </c>
    </row>
    <row r="73" spans="27:28" x14ac:dyDescent="0.25">
      <c r="AA73" t="s">
        <v>374</v>
      </c>
      <c r="AB73" t="s">
        <v>375</v>
      </c>
    </row>
    <row r="74" spans="27:28" x14ac:dyDescent="0.25">
      <c r="AA74" t="s">
        <v>376</v>
      </c>
      <c r="AB74" t="s">
        <v>377</v>
      </c>
    </row>
    <row r="75" spans="27:28" x14ac:dyDescent="0.25">
      <c r="AA75" t="s">
        <v>378</v>
      </c>
      <c r="AB75" t="s">
        <v>379</v>
      </c>
    </row>
    <row r="76" spans="27:28" x14ac:dyDescent="0.25">
      <c r="AA76" t="s">
        <v>380</v>
      </c>
      <c r="AB76" t="s">
        <v>381</v>
      </c>
    </row>
    <row r="77" spans="27:28" x14ac:dyDescent="0.25">
      <c r="AA77" t="s">
        <v>382</v>
      </c>
      <c r="AB77" t="s">
        <v>383</v>
      </c>
    </row>
    <row r="78" spans="27:28" x14ac:dyDescent="0.25">
      <c r="AA78" t="s">
        <v>384</v>
      </c>
      <c r="AB78" t="s">
        <v>385</v>
      </c>
    </row>
    <row r="79" spans="27:28" x14ac:dyDescent="0.25">
      <c r="AA79" t="s">
        <v>386</v>
      </c>
      <c r="AB79" t="s">
        <v>387</v>
      </c>
    </row>
    <row r="80" spans="27:28" x14ac:dyDescent="0.25">
      <c r="AA80" t="s">
        <v>388</v>
      </c>
      <c r="AB80" t="s">
        <v>389</v>
      </c>
    </row>
    <row r="81" spans="27:28" x14ac:dyDescent="0.25">
      <c r="AA81" t="s">
        <v>390</v>
      </c>
      <c r="AB81" t="s">
        <v>391</v>
      </c>
    </row>
    <row r="82" spans="27:28" x14ac:dyDescent="0.25">
      <c r="AA82" t="s">
        <v>392</v>
      </c>
      <c r="AB82" t="s">
        <v>393</v>
      </c>
    </row>
    <row r="83" spans="27:28" x14ac:dyDescent="0.25">
      <c r="AA83" t="s">
        <v>394</v>
      </c>
      <c r="AB83" t="s">
        <v>395</v>
      </c>
    </row>
    <row r="84" spans="27:28" x14ac:dyDescent="0.25">
      <c r="AA84" t="s">
        <v>396</v>
      </c>
      <c r="AB84" t="s">
        <v>397</v>
      </c>
    </row>
    <row r="85" spans="27:28" x14ac:dyDescent="0.25">
      <c r="AA85" t="s">
        <v>398</v>
      </c>
      <c r="AB85" t="s">
        <v>399</v>
      </c>
    </row>
    <row r="86" spans="27:28" x14ac:dyDescent="0.25">
      <c r="AA86" t="s">
        <v>400</v>
      </c>
      <c r="AB86" t="s">
        <v>401</v>
      </c>
    </row>
    <row r="87" spans="27:28" x14ac:dyDescent="0.25">
      <c r="AA87" t="s">
        <v>402</v>
      </c>
      <c r="AB87" t="s">
        <v>403</v>
      </c>
    </row>
    <row r="88" spans="27:28" x14ac:dyDescent="0.25">
      <c r="AA88" t="s">
        <v>404</v>
      </c>
      <c r="AB88" t="s">
        <v>405</v>
      </c>
    </row>
    <row r="89" spans="27:28" x14ac:dyDescent="0.25">
      <c r="AA89" t="s">
        <v>406</v>
      </c>
      <c r="AB89" t="s">
        <v>407</v>
      </c>
    </row>
    <row r="90" spans="27:28" x14ac:dyDescent="0.25">
      <c r="AA90" t="s">
        <v>408</v>
      </c>
      <c r="AB90" t="s">
        <v>409</v>
      </c>
    </row>
    <row r="91" spans="27:28" x14ac:dyDescent="0.25">
      <c r="AA91" t="s">
        <v>410</v>
      </c>
      <c r="AB91" t="s">
        <v>411</v>
      </c>
    </row>
    <row r="92" spans="27:28" x14ac:dyDescent="0.25">
      <c r="AA92" t="s">
        <v>412</v>
      </c>
      <c r="AB92" t="s">
        <v>413</v>
      </c>
    </row>
    <row r="93" spans="27:28" x14ac:dyDescent="0.25">
      <c r="AA93" t="s">
        <v>414</v>
      </c>
      <c r="AB93" t="s">
        <v>415</v>
      </c>
    </row>
    <row r="94" spans="27:28" x14ac:dyDescent="0.25">
      <c r="AA94" t="s">
        <v>416</v>
      </c>
      <c r="AB94" t="s">
        <v>417</v>
      </c>
    </row>
    <row r="95" spans="27:28" x14ac:dyDescent="0.25">
      <c r="AA95" t="s">
        <v>418</v>
      </c>
      <c r="AB95" t="s">
        <v>419</v>
      </c>
    </row>
    <row r="96" spans="27:28" x14ac:dyDescent="0.25">
      <c r="AA96" t="s">
        <v>420</v>
      </c>
      <c r="AB96" t="s">
        <v>421</v>
      </c>
    </row>
    <row r="97" spans="27:122" x14ac:dyDescent="0.25">
      <c r="AA97" t="s">
        <v>422</v>
      </c>
      <c r="AB97" t="s">
        <v>423</v>
      </c>
    </row>
    <row r="98" spans="27:122" x14ac:dyDescent="0.25">
      <c r="AA98" t="s">
        <v>424</v>
      </c>
      <c r="AB98" t="s">
        <v>425</v>
      </c>
    </row>
    <row r="99" spans="27:122" x14ac:dyDescent="0.25">
      <c r="AA99" t="s">
        <v>426</v>
      </c>
      <c r="AB99" t="s">
        <v>427</v>
      </c>
    </row>
    <row r="100" spans="27:122" x14ac:dyDescent="0.25">
      <c r="AA100" t="s">
        <v>428</v>
      </c>
      <c r="AB100" t="s">
        <v>429</v>
      </c>
      <c r="DR100" t="s">
        <v>430</v>
      </c>
    </row>
    <row r="101" spans="27:122" x14ac:dyDescent="0.25">
      <c r="AA101" t="s">
        <v>431</v>
      </c>
      <c r="AB101" t="s">
        <v>432</v>
      </c>
    </row>
    <row r="102" spans="27:122" x14ac:dyDescent="0.25">
      <c r="AA102" t="s">
        <v>433</v>
      </c>
      <c r="AB102" t="s">
        <v>434</v>
      </c>
    </row>
    <row r="103" spans="27:122" x14ac:dyDescent="0.25">
      <c r="AA103" t="s">
        <v>435</v>
      </c>
      <c r="AB103" t="s">
        <v>436</v>
      </c>
    </row>
    <row r="104" spans="27:122" x14ac:dyDescent="0.25">
      <c r="AA104" t="s">
        <v>437</v>
      </c>
      <c r="AB104" t="s">
        <v>438</v>
      </c>
    </row>
    <row r="105" spans="27:122" x14ac:dyDescent="0.25">
      <c r="AA105" t="s">
        <v>439</v>
      </c>
      <c r="AB105" t="s">
        <v>440</v>
      </c>
    </row>
  </sheetData>
  <mergeCells count="21">
    <mergeCell ref="H15:I15"/>
    <mergeCell ref="H16:I16"/>
    <mergeCell ref="C18:O19"/>
    <mergeCell ref="H9:I9"/>
    <mergeCell ref="H10:I10"/>
    <mergeCell ref="H11:I11"/>
    <mergeCell ref="H12:I12"/>
    <mergeCell ref="H13:I13"/>
    <mergeCell ref="H14:I14"/>
    <mergeCell ref="H5:I5"/>
    <mergeCell ref="H6:I6"/>
    <mergeCell ref="D7:E7"/>
    <mergeCell ref="H7:I7"/>
    <mergeCell ref="D8:E8"/>
    <mergeCell ref="H8:I8"/>
    <mergeCell ref="H4:I4"/>
    <mergeCell ref="C1:F1"/>
    <mergeCell ref="C2:F2"/>
    <mergeCell ref="H2:I2"/>
    <mergeCell ref="C3:F3"/>
    <mergeCell ref="H3:I3"/>
  </mergeCell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Drop Down 1">
              <controlPr defaultSize="0" autoLine="0" autoPict="0">
                <anchor moveWithCells="1">
                  <from>
                    <xdr:col>2</xdr:col>
                    <xdr:colOff>19050</xdr:colOff>
                    <xdr:row>3</xdr:row>
                    <xdr:rowOff>19050</xdr:rowOff>
                  </from>
                  <to>
                    <xdr:col>2</xdr:col>
                    <xdr:colOff>1285875</xdr:colOff>
                    <xdr:row>3</xdr:row>
                    <xdr:rowOff>171450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9</xdr:col>
                    <xdr:colOff>285750</xdr:colOff>
                    <xdr:row>1</xdr:row>
                    <xdr:rowOff>9525</xdr:rowOff>
                  </from>
                  <to>
                    <xdr:col>9</xdr:col>
                    <xdr:colOff>628650</xdr:colOff>
                    <xdr:row>1</xdr:row>
                    <xdr:rowOff>180975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9</xdr:col>
                    <xdr:colOff>285750</xdr:colOff>
                    <xdr:row>1</xdr:row>
                    <xdr:rowOff>171450</xdr:rowOff>
                  </from>
                  <to>
                    <xdr:col>9</xdr:col>
                    <xdr:colOff>628650</xdr:colOff>
                    <xdr:row>3</xdr:row>
                    <xdr:rowOff>9525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9</xdr:col>
                    <xdr:colOff>285750</xdr:colOff>
                    <xdr:row>2</xdr:row>
                    <xdr:rowOff>171450</xdr:rowOff>
                  </from>
                  <to>
                    <xdr:col>9</xdr:col>
                    <xdr:colOff>628650</xdr:colOff>
                    <xdr:row>4</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9</xdr:col>
                    <xdr:colOff>285750</xdr:colOff>
                    <xdr:row>4</xdr:row>
                    <xdr:rowOff>171450</xdr:rowOff>
                  </from>
                  <to>
                    <xdr:col>9</xdr:col>
                    <xdr:colOff>628650</xdr:colOff>
                    <xdr:row>6</xdr:row>
                    <xdr:rowOff>9525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9</xdr:col>
                    <xdr:colOff>285750</xdr:colOff>
                    <xdr:row>5</xdr:row>
                    <xdr:rowOff>180975</xdr:rowOff>
                  </from>
                  <to>
                    <xdr:col>9</xdr:col>
                    <xdr:colOff>628650</xdr:colOff>
                    <xdr:row>7</xdr:row>
                    <xdr:rowOff>9525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9</xdr:col>
                    <xdr:colOff>285750</xdr:colOff>
                    <xdr:row>9</xdr:row>
                    <xdr:rowOff>180975</xdr:rowOff>
                  </from>
                  <to>
                    <xdr:col>9</xdr:col>
                    <xdr:colOff>628650</xdr:colOff>
                    <xdr:row>11</xdr:row>
                    <xdr:rowOff>9525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9</xdr:col>
                    <xdr:colOff>285750</xdr:colOff>
                    <xdr:row>10</xdr:row>
                    <xdr:rowOff>171450</xdr:rowOff>
                  </from>
                  <to>
                    <xdr:col>9</xdr:col>
                    <xdr:colOff>628650</xdr:colOff>
                    <xdr:row>12</xdr:row>
                    <xdr:rowOff>9525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9</xdr:col>
                    <xdr:colOff>285750</xdr:colOff>
                    <xdr:row>12</xdr:row>
                    <xdr:rowOff>180975</xdr:rowOff>
                  </from>
                  <to>
                    <xdr:col>9</xdr:col>
                    <xdr:colOff>628650</xdr:colOff>
                    <xdr:row>14</xdr:row>
                    <xdr:rowOff>9525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9</xdr:col>
                    <xdr:colOff>285750</xdr:colOff>
                    <xdr:row>13</xdr:row>
                    <xdr:rowOff>180975</xdr:rowOff>
                  </from>
                  <to>
                    <xdr:col>9</xdr:col>
                    <xdr:colOff>628650</xdr:colOff>
                    <xdr:row>15</xdr:row>
                    <xdr:rowOff>9525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9</xdr:col>
                    <xdr:colOff>285750</xdr:colOff>
                    <xdr:row>4</xdr:row>
                    <xdr:rowOff>9525</xdr:rowOff>
                  </from>
                  <to>
                    <xdr:col>9</xdr:col>
                    <xdr:colOff>628650</xdr:colOff>
                    <xdr:row>4</xdr:row>
                    <xdr:rowOff>180975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9</xdr:col>
                    <xdr:colOff>285750</xdr:colOff>
                    <xdr:row>6</xdr:row>
                    <xdr:rowOff>171450</xdr:rowOff>
                  </from>
                  <to>
                    <xdr:col>9</xdr:col>
                    <xdr:colOff>628650</xdr:colOff>
                    <xdr:row>8</xdr:row>
                    <xdr:rowOff>9525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9</xdr:col>
                    <xdr:colOff>285750</xdr:colOff>
                    <xdr:row>7</xdr:row>
                    <xdr:rowOff>180975</xdr:rowOff>
                  </from>
                  <to>
                    <xdr:col>9</xdr:col>
                    <xdr:colOff>628650</xdr:colOff>
                    <xdr:row>9</xdr:row>
                    <xdr:rowOff>9525</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9</xdr:col>
                    <xdr:colOff>285750</xdr:colOff>
                    <xdr:row>8</xdr:row>
                    <xdr:rowOff>180975</xdr:rowOff>
                  </from>
                  <to>
                    <xdr:col>9</xdr:col>
                    <xdr:colOff>628650</xdr:colOff>
                    <xdr:row>10</xdr:row>
                    <xdr:rowOff>9525</xdr:rowOff>
                  </to>
                </anchor>
              </controlPr>
            </control>
          </mc:Choice>
        </mc:AlternateContent>
        <mc:AlternateContent xmlns:mc="http://schemas.openxmlformats.org/markup-compatibility/2006">
          <mc:Choice Requires="x14">
            <control shapeId="19471" r:id="rId18" name="Check Box 15">
              <controlPr defaultSize="0" autoFill="0" autoLine="0" autoPict="0">
                <anchor moveWithCells="1">
                  <from>
                    <xdr:col>9</xdr:col>
                    <xdr:colOff>285750</xdr:colOff>
                    <xdr:row>11</xdr:row>
                    <xdr:rowOff>180975</xdr:rowOff>
                  </from>
                  <to>
                    <xdr:col>9</xdr:col>
                    <xdr:colOff>628650</xdr:colOff>
                    <xdr:row>13</xdr:row>
                    <xdr:rowOff>9525</xdr:rowOff>
                  </to>
                </anchor>
              </controlPr>
            </control>
          </mc:Choice>
        </mc:AlternateContent>
        <mc:AlternateContent xmlns:mc="http://schemas.openxmlformats.org/markup-compatibility/2006">
          <mc:Choice Requires="x14">
            <control shapeId="19472" r:id="rId19" name="Check Box 16">
              <controlPr defaultSize="0" autoFill="0" autoLine="0" autoPict="0">
                <anchor moveWithCells="1">
                  <from>
                    <xdr:col>9</xdr:col>
                    <xdr:colOff>285750</xdr:colOff>
                    <xdr:row>14</xdr:row>
                    <xdr:rowOff>180975</xdr:rowOff>
                  </from>
                  <to>
                    <xdr:col>9</xdr:col>
                    <xdr:colOff>628650</xdr:colOff>
                    <xdr:row>16</xdr:row>
                    <xdr:rowOff>9525</xdr:rowOff>
                  </to>
                </anchor>
              </controlPr>
            </control>
          </mc:Choice>
        </mc:AlternateContent>
        <mc:AlternateContent xmlns:mc="http://schemas.openxmlformats.org/markup-compatibility/2006">
          <mc:Choice Requires="x14">
            <control shapeId="19473" r:id="rId20" name="Drop Down 17">
              <controlPr defaultSize="0" autoLine="0" autoPict="0">
                <anchor moveWithCells="1">
                  <from>
                    <xdr:col>2</xdr:col>
                    <xdr:colOff>19050</xdr:colOff>
                    <xdr:row>11</xdr:row>
                    <xdr:rowOff>19050</xdr:rowOff>
                  </from>
                  <to>
                    <xdr:col>2</xdr:col>
                    <xdr:colOff>1285875</xdr:colOff>
                    <xdr:row>11</xdr:row>
                    <xdr:rowOff>171450</xdr:rowOff>
                  </to>
                </anchor>
              </controlPr>
            </control>
          </mc:Choice>
        </mc:AlternateContent>
        <mc:AlternateContent xmlns:mc="http://schemas.openxmlformats.org/markup-compatibility/2006">
          <mc:Choice Requires="x14">
            <control shapeId="19474" r:id="rId21" name="Check Box 18">
              <controlPr defaultSize="0" autoFill="0" autoLine="0" autoPict="0">
                <anchor moveWithCells="1">
                  <from>
                    <xdr:col>1</xdr:col>
                    <xdr:colOff>285750</xdr:colOff>
                    <xdr:row>6</xdr:row>
                    <xdr:rowOff>171450</xdr:rowOff>
                  </from>
                  <to>
                    <xdr:col>1</xdr:col>
                    <xdr:colOff>628650</xdr:colOff>
                    <xdr:row>8</xdr:row>
                    <xdr:rowOff>0</xdr:rowOff>
                  </to>
                </anchor>
              </controlPr>
            </control>
          </mc:Choice>
        </mc:AlternateContent>
        <mc:AlternateContent xmlns:mc="http://schemas.openxmlformats.org/markup-compatibility/2006">
          <mc:Choice Requires="x14">
            <control shapeId="19475" r:id="rId22" name="Check Box 19">
              <controlPr defaultSize="0" autoFill="0" autoLine="0" autoPict="0">
                <anchor moveWithCells="1">
                  <from>
                    <xdr:col>2</xdr:col>
                    <xdr:colOff>285750</xdr:colOff>
                    <xdr:row>9</xdr:row>
                    <xdr:rowOff>171450</xdr:rowOff>
                  </from>
                  <to>
                    <xdr:col>2</xdr:col>
                    <xdr:colOff>628650</xdr:colOff>
                    <xdr:row>11</xdr:row>
                    <xdr:rowOff>9525</xdr:rowOff>
                  </to>
                </anchor>
              </controlPr>
            </control>
          </mc:Choice>
        </mc:AlternateContent>
        <mc:AlternateContent xmlns:mc="http://schemas.openxmlformats.org/markup-compatibility/2006">
          <mc:Choice Requires="x14">
            <control shapeId="19476" r:id="rId23" name="Check Box 20">
              <controlPr defaultSize="0" autoFill="0" autoLine="0" autoPict="0">
                <anchor moveWithCells="1">
                  <from>
                    <xdr:col>2</xdr:col>
                    <xdr:colOff>285750</xdr:colOff>
                    <xdr:row>9</xdr:row>
                    <xdr:rowOff>9525</xdr:rowOff>
                  </from>
                  <to>
                    <xdr:col>2</xdr:col>
                    <xdr:colOff>628650</xdr:colOff>
                    <xdr:row>9</xdr:row>
                    <xdr:rowOff>180975</xdr:rowOff>
                  </to>
                </anchor>
              </controlPr>
            </control>
          </mc:Choice>
        </mc:AlternateContent>
        <mc:AlternateContent xmlns:mc="http://schemas.openxmlformats.org/markup-compatibility/2006">
          <mc:Choice Requires="x14">
            <control shapeId="19477" r:id="rId24" name="Drop Down 21">
              <controlPr defaultSize="0" autoLine="0" autoPict="0">
                <anchor moveWithCells="1">
                  <from>
                    <xdr:col>2</xdr:col>
                    <xdr:colOff>19050</xdr:colOff>
                    <xdr:row>7</xdr:row>
                    <xdr:rowOff>28575</xdr:rowOff>
                  </from>
                  <to>
                    <xdr:col>2</xdr:col>
                    <xdr:colOff>1276350</xdr:colOff>
                    <xdr:row>7</xdr:row>
                    <xdr:rowOff>171450</xdr:rowOff>
                  </to>
                </anchor>
              </controlPr>
            </control>
          </mc:Choice>
        </mc:AlternateContent>
        <mc:AlternateContent xmlns:mc="http://schemas.openxmlformats.org/markup-compatibility/2006">
          <mc:Choice Requires="x14">
            <control shapeId="19478" r:id="rId25" name="Drop Down 22">
              <controlPr defaultSize="0" autoLine="0" autoPict="0">
                <anchor moveWithCells="1">
                  <from>
                    <xdr:col>2</xdr:col>
                    <xdr:colOff>9525</xdr:colOff>
                    <xdr:row>4</xdr:row>
                    <xdr:rowOff>19050</xdr:rowOff>
                  </from>
                  <to>
                    <xdr:col>2</xdr:col>
                    <xdr:colOff>1276350</xdr:colOff>
                    <xdr:row>4</xdr:row>
                    <xdr:rowOff>171450</xdr:rowOff>
                  </to>
                </anchor>
              </controlPr>
            </control>
          </mc:Choice>
        </mc:AlternateContent>
        <mc:AlternateContent xmlns:mc="http://schemas.openxmlformats.org/markup-compatibility/2006">
          <mc:Choice Requires="x14">
            <control shapeId="19479" r:id="rId26" name="Drop Down 23">
              <controlPr defaultSize="0" autoLine="0" autoPict="0">
                <anchor moveWithCells="1">
                  <from>
                    <xdr:col>2</xdr:col>
                    <xdr:colOff>9525</xdr:colOff>
                    <xdr:row>12</xdr:row>
                    <xdr:rowOff>19050</xdr:rowOff>
                  </from>
                  <to>
                    <xdr:col>2</xdr:col>
                    <xdr:colOff>1276350</xdr:colOff>
                    <xdr:row>12</xdr:row>
                    <xdr:rowOff>171450</xdr:rowOff>
                  </to>
                </anchor>
              </controlPr>
            </control>
          </mc:Choice>
        </mc:AlternateContent>
        <mc:AlternateContent xmlns:mc="http://schemas.openxmlformats.org/markup-compatibility/2006">
          <mc:Choice Requires="x14">
            <control shapeId="19480" r:id="rId27" name="Drop Down 24">
              <controlPr defaultSize="0" autoLine="0" autoPict="0">
                <anchor moveWithCells="1">
                  <from>
                    <xdr:col>2</xdr:col>
                    <xdr:colOff>9525</xdr:colOff>
                    <xdr:row>13</xdr:row>
                    <xdr:rowOff>19050</xdr:rowOff>
                  </from>
                  <to>
                    <xdr:col>2</xdr:col>
                    <xdr:colOff>1276350</xdr:colOff>
                    <xdr:row>13</xdr:row>
                    <xdr:rowOff>171450</xdr:rowOff>
                  </to>
                </anchor>
              </controlPr>
            </control>
          </mc:Choice>
        </mc:AlternateContent>
        <mc:AlternateContent xmlns:mc="http://schemas.openxmlformats.org/markup-compatibility/2006">
          <mc:Choice Requires="x14">
            <control shapeId="19481" r:id="rId28" name="Check Box 25">
              <controlPr defaultSize="0" autoFill="0" autoLine="0" autoPict="0">
                <anchor moveWithCells="1">
                  <from>
                    <xdr:col>2</xdr:col>
                    <xdr:colOff>285750</xdr:colOff>
                    <xdr:row>13</xdr:row>
                    <xdr:rowOff>171450</xdr:rowOff>
                  </from>
                  <to>
                    <xdr:col>2</xdr:col>
                    <xdr:colOff>628650</xdr:colOff>
                    <xdr:row>15</xdr:row>
                    <xdr:rowOff>0</xdr:rowOff>
                  </to>
                </anchor>
              </controlPr>
            </control>
          </mc:Choice>
        </mc:AlternateContent>
        <mc:AlternateContent xmlns:mc="http://schemas.openxmlformats.org/markup-compatibility/2006">
          <mc:Choice Requires="x14">
            <control shapeId="19482" r:id="rId29" name="Check Box 26">
              <controlPr defaultSize="0" autoFill="0" autoLine="0" autoPict="0">
                <anchor moveWithCells="1">
                  <from>
                    <xdr:col>2</xdr:col>
                    <xdr:colOff>285750</xdr:colOff>
                    <xdr:row>14</xdr:row>
                    <xdr:rowOff>171450</xdr:rowOff>
                  </from>
                  <to>
                    <xdr:col>2</xdr:col>
                    <xdr:colOff>628650</xdr:colOff>
                    <xdr:row>16</xdr:row>
                    <xdr:rowOff>0</xdr:rowOff>
                  </to>
                </anchor>
              </controlPr>
            </control>
          </mc:Choice>
        </mc:AlternateContent>
        <mc:AlternateContent xmlns:mc="http://schemas.openxmlformats.org/markup-compatibility/2006">
          <mc:Choice Requires="x14">
            <control shapeId="19483" r:id="rId30" name="Check Box 27">
              <controlPr defaultSize="0" autoFill="0" autoLine="0" autoPict="0">
                <anchor moveWithCells="1">
                  <from>
                    <xdr:col>2</xdr:col>
                    <xdr:colOff>285750</xdr:colOff>
                    <xdr:row>15</xdr:row>
                    <xdr:rowOff>171450</xdr:rowOff>
                  </from>
                  <to>
                    <xdr:col>2</xdr:col>
                    <xdr:colOff>628650</xdr:colOff>
                    <xdr:row>17</xdr:row>
                    <xdr:rowOff>0</xdr:rowOff>
                  </to>
                </anchor>
              </controlPr>
            </control>
          </mc:Choice>
        </mc:AlternateContent>
        <mc:AlternateContent xmlns:mc="http://schemas.openxmlformats.org/markup-compatibility/2006">
          <mc:Choice Requires="x14">
            <control shapeId="19484" r:id="rId31" name="Check Box 28">
              <controlPr defaultSize="0" autoFill="0" autoLine="0" autoPict="0">
                <anchor moveWithCells="1">
                  <from>
                    <xdr:col>1</xdr:col>
                    <xdr:colOff>866775</xdr:colOff>
                    <xdr:row>1</xdr:row>
                    <xdr:rowOff>171450</xdr:rowOff>
                  </from>
                  <to>
                    <xdr:col>2</xdr:col>
                    <xdr:colOff>85725</xdr:colOff>
                    <xdr:row>3</xdr:row>
                    <xdr:rowOff>0</xdr:rowOff>
                  </to>
                </anchor>
              </controlPr>
            </control>
          </mc:Choice>
        </mc:AlternateContent>
        <mc:AlternateContent xmlns:mc="http://schemas.openxmlformats.org/markup-compatibility/2006">
          <mc:Choice Requires="x14">
            <control shapeId="19485" r:id="rId32" name="Check Box 29">
              <controlPr defaultSize="0" autoFill="0" autoLine="0" autoPict="0">
                <anchor moveWithCells="1">
                  <from>
                    <xdr:col>1</xdr:col>
                    <xdr:colOff>857250</xdr:colOff>
                    <xdr:row>0</xdr:row>
                    <xdr:rowOff>0</xdr:rowOff>
                  </from>
                  <to>
                    <xdr:col>2</xdr:col>
                    <xdr:colOff>85725</xdr:colOff>
                    <xdr:row>1</xdr:row>
                    <xdr:rowOff>19050</xdr:rowOff>
                  </to>
                </anchor>
              </controlPr>
            </control>
          </mc:Choice>
        </mc:AlternateContent>
        <mc:AlternateContent xmlns:mc="http://schemas.openxmlformats.org/markup-compatibility/2006">
          <mc:Choice Requires="x14">
            <control shapeId="19486" r:id="rId33" name="Check Box 30">
              <controlPr defaultSize="0" autoFill="0" autoLine="0" autoPict="0">
                <anchor moveWithCells="1">
                  <from>
                    <xdr:col>18</xdr:col>
                    <xdr:colOff>285750</xdr:colOff>
                    <xdr:row>13</xdr:row>
                    <xdr:rowOff>9525</xdr:rowOff>
                  </from>
                  <to>
                    <xdr:col>18</xdr:col>
                    <xdr:colOff>628650</xdr:colOff>
                    <xdr:row>13</xdr:row>
                    <xdr:rowOff>180975</xdr:rowOff>
                  </to>
                </anchor>
              </controlPr>
            </control>
          </mc:Choice>
        </mc:AlternateContent>
        <mc:AlternateContent xmlns:mc="http://schemas.openxmlformats.org/markup-compatibility/2006">
          <mc:Choice Requires="x14">
            <control shapeId="19487" r:id="rId34" name="Drop Down 31">
              <controlPr defaultSize="0" autoLine="0" autoPict="0">
                <anchor moveWithCells="1">
                  <from>
                    <xdr:col>2</xdr:col>
                    <xdr:colOff>19050</xdr:colOff>
                    <xdr:row>6</xdr:row>
                    <xdr:rowOff>28575</xdr:rowOff>
                  </from>
                  <to>
                    <xdr:col>2</xdr:col>
                    <xdr:colOff>1276350</xdr:colOff>
                    <xdr:row>6</xdr:row>
                    <xdr:rowOff>171450</xdr:rowOff>
                  </to>
                </anchor>
              </controlPr>
            </control>
          </mc:Choice>
        </mc:AlternateContent>
        <mc:AlternateContent xmlns:mc="http://schemas.openxmlformats.org/markup-compatibility/2006">
          <mc:Choice Requires="x14">
            <control shapeId="19488" r:id="rId35" name="Drop Down 32">
              <controlPr defaultSize="0" autoLine="0" autoPict="0">
                <anchor moveWithCells="1">
                  <from>
                    <xdr:col>3</xdr:col>
                    <xdr:colOff>19050</xdr:colOff>
                    <xdr:row>6</xdr:row>
                    <xdr:rowOff>28575</xdr:rowOff>
                  </from>
                  <to>
                    <xdr:col>4</xdr:col>
                    <xdr:colOff>514350</xdr:colOff>
                    <xdr:row>6</xdr:row>
                    <xdr:rowOff>171450</xdr:rowOff>
                  </to>
                </anchor>
              </controlPr>
            </control>
          </mc:Choice>
        </mc:AlternateContent>
        <mc:AlternateContent xmlns:mc="http://schemas.openxmlformats.org/markup-compatibility/2006">
          <mc:Choice Requires="x14">
            <control shapeId="19489" r:id="rId36" name="Drop Down 33">
              <controlPr defaultSize="0" autoLine="0" autoPict="0">
                <anchor moveWithCells="1">
                  <from>
                    <xdr:col>3</xdr:col>
                    <xdr:colOff>19050</xdr:colOff>
                    <xdr:row>7</xdr:row>
                    <xdr:rowOff>28575</xdr:rowOff>
                  </from>
                  <to>
                    <xdr:col>4</xdr:col>
                    <xdr:colOff>514350</xdr:colOff>
                    <xdr:row>7</xdr:row>
                    <xdr:rowOff>171450</xdr:rowOff>
                  </to>
                </anchor>
              </controlPr>
            </control>
          </mc:Choice>
        </mc:AlternateContent>
        <mc:AlternateContent xmlns:mc="http://schemas.openxmlformats.org/markup-compatibility/2006">
          <mc:Choice Requires="x14">
            <control shapeId="19490" r:id="rId37" name="Drop Down 34">
              <controlPr defaultSize="0" autoLine="0" autoPict="0">
                <anchor moveWithCells="1">
                  <from>
                    <xdr:col>5</xdr:col>
                    <xdr:colOff>19050</xdr:colOff>
                    <xdr:row>6</xdr:row>
                    <xdr:rowOff>28575</xdr:rowOff>
                  </from>
                  <to>
                    <xdr:col>6</xdr:col>
                    <xdr:colOff>514350</xdr:colOff>
                    <xdr:row>6</xdr:row>
                    <xdr:rowOff>171450</xdr:rowOff>
                  </to>
                </anchor>
              </controlPr>
            </control>
          </mc:Choice>
        </mc:AlternateContent>
        <mc:AlternateContent xmlns:mc="http://schemas.openxmlformats.org/markup-compatibility/2006">
          <mc:Choice Requires="x14">
            <control shapeId="19491" r:id="rId38" name="Drop Down 35">
              <controlPr defaultSize="0" autoLine="0" autoPict="0">
                <anchor moveWithCells="1">
                  <from>
                    <xdr:col>5</xdr:col>
                    <xdr:colOff>19050</xdr:colOff>
                    <xdr:row>7</xdr:row>
                    <xdr:rowOff>28575</xdr:rowOff>
                  </from>
                  <to>
                    <xdr:col>6</xdr:col>
                    <xdr:colOff>514350</xdr:colOff>
                    <xdr:row>7</xdr:row>
                    <xdr:rowOff>171450</xdr:rowOff>
                  </to>
                </anchor>
              </controlPr>
            </control>
          </mc:Choice>
        </mc:AlternateContent>
        <mc:AlternateContent xmlns:mc="http://schemas.openxmlformats.org/markup-compatibility/2006">
          <mc:Choice Requires="x14">
            <control shapeId="19492" r:id="rId39" name="Check Box 36">
              <controlPr defaultSize="0" autoFill="0" autoLine="0" autoPict="0">
                <anchor moveWithCells="1">
                  <from>
                    <xdr:col>9</xdr:col>
                    <xdr:colOff>285750</xdr:colOff>
                    <xdr:row>14</xdr:row>
                    <xdr:rowOff>180975</xdr:rowOff>
                  </from>
                  <to>
                    <xdr:col>9</xdr:col>
                    <xdr:colOff>628650</xdr:colOff>
                    <xdr:row>16</xdr:row>
                    <xdr:rowOff>9525</xdr:rowOff>
                  </to>
                </anchor>
              </controlPr>
            </control>
          </mc:Choice>
        </mc:AlternateContent>
        <mc:AlternateContent xmlns:mc="http://schemas.openxmlformats.org/markup-compatibility/2006">
          <mc:Choice Requires="x14">
            <control shapeId="19493" r:id="rId40" name="Drop Down 37">
              <controlPr defaultSize="0" autoLine="0" autoPict="0">
                <anchor moveWithCells="1">
                  <from>
                    <xdr:col>13</xdr:col>
                    <xdr:colOff>19050</xdr:colOff>
                    <xdr:row>2</xdr:row>
                    <xdr:rowOff>19050</xdr:rowOff>
                  </from>
                  <to>
                    <xdr:col>14</xdr:col>
                    <xdr:colOff>619125</xdr:colOff>
                    <xdr:row>2</xdr:row>
                    <xdr:rowOff>180975</xdr:rowOff>
                  </to>
                </anchor>
              </controlPr>
            </control>
          </mc:Choice>
        </mc:AlternateContent>
        <mc:AlternateContent xmlns:mc="http://schemas.openxmlformats.org/markup-compatibility/2006">
          <mc:Choice Requires="x14">
            <control shapeId="19494" r:id="rId41" name="Button 38">
              <controlPr defaultSize="0" print="0" autoFill="0" autoPict="0">
                <anchor moveWithCells="1" sizeWithCells="1">
                  <from>
                    <xdr:col>0</xdr:col>
                    <xdr:colOff>123825</xdr:colOff>
                    <xdr:row>2</xdr:row>
                    <xdr:rowOff>19050</xdr:rowOff>
                  </from>
                  <to>
                    <xdr:col>0</xdr:col>
                    <xdr:colOff>942975</xdr:colOff>
                    <xdr:row>4</xdr:row>
                    <xdr:rowOff>142875</xdr:rowOff>
                  </to>
                </anchor>
              </controlPr>
            </control>
          </mc:Choice>
        </mc:AlternateContent>
        <mc:AlternateContent xmlns:mc="http://schemas.openxmlformats.org/markup-compatibility/2006">
          <mc:Choice Requires="x14">
            <control shapeId="19495" r:id="rId42" name="Check Box 39">
              <controlPr defaultSize="0" autoFill="0" autoLine="0" autoPict="0">
                <anchor moveWithCells="1">
                  <from>
                    <xdr:col>1</xdr:col>
                    <xdr:colOff>314325</xdr:colOff>
                    <xdr:row>17</xdr:row>
                    <xdr:rowOff>180975</xdr:rowOff>
                  </from>
                  <to>
                    <xdr:col>1</xdr:col>
                    <xdr:colOff>657225</xdr:colOff>
                    <xdr:row>19</xdr:row>
                    <xdr:rowOff>9525</xdr:rowOff>
                  </to>
                </anchor>
              </controlPr>
            </control>
          </mc:Choice>
        </mc:AlternateContent>
        <mc:AlternateContent xmlns:mc="http://schemas.openxmlformats.org/markup-compatibility/2006">
          <mc:Choice Requires="x14">
            <control shapeId="19496" r:id="rId43" name="Check Box 40">
              <controlPr defaultSize="0" autoFill="0" autoLine="0" autoPict="0">
                <anchor moveWithCells="1">
                  <from>
                    <xdr:col>3</xdr:col>
                    <xdr:colOff>47625</xdr:colOff>
                    <xdr:row>12</xdr:row>
                    <xdr:rowOff>190500</xdr:rowOff>
                  </from>
                  <to>
                    <xdr:col>3</xdr:col>
                    <xdr:colOff>695325</xdr:colOff>
                    <xdr:row>13</xdr:row>
                    <xdr:rowOff>180975</xdr:rowOff>
                  </to>
                </anchor>
              </controlPr>
            </control>
          </mc:Choice>
        </mc:AlternateContent>
        <mc:AlternateContent xmlns:mc="http://schemas.openxmlformats.org/markup-compatibility/2006">
          <mc:Choice Requires="x14">
            <control shapeId="19497" r:id="rId44" name="Check Box 41">
              <controlPr defaultSize="0" autoFill="0" autoLine="0" autoPict="0">
                <anchor moveWithCells="1">
                  <from>
                    <xdr:col>1</xdr:col>
                    <xdr:colOff>866775</xdr:colOff>
                    <xdr:row>1</xdr:row>
                    <xdr:rowOff>171450</xdr:rowOff>
                  </from>
                  <to>
                    <xdr:col>2</xdr:col>
                    <xdr:colOff>85725</xdr:colOff>
                    <xdr:row>3</xdr:row>
                    <xdr:rowOff>0</xdr:rowOff>
                  </to>
                </anchor>
              </controlPr>
            </control>
          </mc:Choice>
        </mc:AlternateContent>
        <mc:AlternateContent xmlns:mc="http://schemas.openxmlformats.org/markup-compatibility/2006">
          <mc:Choice Requires="x14">
            <control shapeId="19498" r:id="rId45" name="Check Box 42">
              <controlPr defaultSize="0" autoFill="0" autoLine="0" autoPict="0">
                <anchor moveWithCells="1">
                  <from>
                    <xdr:col>1</xdr:col>
                    <xdr:colOff>847725</xdr:colOff>
                    <xdr:row>0</xdr:row>
                    <xdr:rowOff>180975</xdr:rowOff>
                  </from>
                  <to>
                    <xdr:col>2</xdr:col>
                    <xdr:colOff>76200</xdr:colOff>
                    <xdr:row>2</xdr:row>
                    <xdr:rowOff>9525</xdr:rowOff>
                  </to>
                </anchor>
              </controlPr>
            </control>
          </mc:Choice>
        </mc:AlternateContent>
        <mc:AlternateContent xmlns:mc="http://schemas.openxmlformats.org/markup-compatibility/2006">
          <mc:Choice Requires="x14">
            <control shapeId="19499" r:id="rId46" name="Check Box 43">
              <controlPr defaultSize="0" autoFill="0" autoLine="0" autoPict="0">
                <anchor moveWithCells="1">
                  <from>
                    <xdr:col>0</xdr:col>
                    <xdr:colOff>476250</xdr:colOff>
                    <xdr:row>18</xdr:row>
                    <xdr:rowOff>180975</xdr:rowOff>
                  </from>
                  <to>
                    <xdr:col>0</xdr:col>
                    <xdr:colOff>819150</xdr:colOff>
                    <xdr:row>20</xdr:row>
                    <xdr:rowOff>9525</xdr:rowOff>
                  </to>
                </anchor>
              </controlPr>
            </control>
          </mc:Choice>
        </mc:AlternateContent>
        <mc:AlternateContent xmlns:mc="http://schemas.openxmlformats.org/markup-compatibility/2006">
          <mc:Choice Requires="x14">
            <control shapeId="19500" r:id="rId47" name="Check Box 44">
              <controlPr defaultSize="0" autoFill="0" autoLine="0" autoPict="0">
                <anchor moveWithCells="1">
                  <from>
                    <xdr:col>0</xdr:col>
                    <xdr:colOff>914400</xdr:colOff>
                    <xdr:row>20</xdr:row>
                    <xdr:rowOff>180975</xdr:rowOff>
                  </from>
                  <to>
                    <xdr:col>1</xdr:col>
                    <xdr:colOff>142875</xdr:colOff>
                    <xdr:row>22</xdr:row>
                    <xdr:rowOff>9525</xdr:rowOff>
                  </to>
                </anchor>
              </controlPr>
            </control>
          </mc:Choice>
        </mc:AlternateContent>
        <mc:AlternateContent xmlns:mc="http://schemas.openxmlformats.org/markup-compatibility/2006">
          <mc:Choice Requires="x14">
            <control shapeId="19501" r:id="rId48" name="Check Box 45">
              <controlPr defaultSize="0" autoFill="0" autoLine="0" autoPict="0">
                <anchor moveWithCells="1">
                  <from>
                    <xdr:col>1</xdr:col>
                    <xdr:colOff>219075</xdr:colOff>
                    <xdr:row>25</xdr:row>
                    <xdr:rowOff>19050</xdr:rowOff>
                  </from>
                  <to>
                    <xdr:col>1</xdr:col>
                    <xdr:colOff>561975</xdr:colOff>
                    <xdr:row>26</xdr:row>
                    <xdr:rowOff>38100</xdr:rowOff>
                  </to>
                </anchor>
              </controlPr>
            </control>
          </mc:Choice>
        </mc:AlternateContent>
        <mc:AlternateContent xmlns:mc="http://schemas.openxmlformats.org/markup-compatibility/2006">
          <mc:Choice Requires="x14">
            <control shapeId="19502" r:id="rId49" name="Check Box 46">
              <controlPr defaultSize="0" autoFill="0" autoLine="0" autoPict="0">
                <anchor moveWithCells="1">
                  <from>
                    <xdr:col>1</xdr:col>
                    <xdr:colOff>219075</xdr:colOff>
                    <xdr:row>26</xdr:row>
                    <xdr:rowOff>19050</xdr:rowOff>
                  </from>
                  <to>
                    <xdr:col>1</xdr:col>
                    <xdr:colOff>561975</xdr:colOff>
                    <xdr:row>27</xdr:row>
                    <xdr:rowOff>38100</xdr:rowOff>
                  </to>
                </anchor>
              </controlPr>
            </control>
          </mc:Choice>
        </mc:AlternateContent>
        <mc:AlternateContent xmlns:mc="http://schemas.openxmlformats.org/markup-compatibility/2006">
          <mc:Choice Requires="x14">
            <control shapeId="19503" r:id="rId50" name="Check Box 47">
              <controlPr defaultSize="0" autoFill="0" autoLine="0" autoPict="0">
                <anchor moveWithCells="1">
                  <from>
                    <xdr:col>1</xdr:col>
                    <xdr:colOff>219075</xdr:colOff>
                    <xdr:row>26</xdr:row>
                    <xdr:rowOff>19050</xdr:rowOff>
                  </from>
                  <to>
                    <xdr:col>1</xdr:col>
                    <xdr:colOff>561975</xdr:colOff>
                    <xdr:row>27</xdr:row>
                    <xdr:rowOff>38100</xdr:rowOff>
                  </to>
                </anchor>
              </controlPr>
            </control>
          </mc:Choice>
        </mc:AlternateContent>
        <mc:AlternateContent xmlns:mc="http://schemas.openxmlformats.org/markup-compatibility/2006">
          <mc:Choice Requires="x14">
            <control shapeId="19504" r:id="rId51" name="Check Box 48">
              <controlPr defaultSize="0" autoFill="0" autoLine="0" autoPict="0">
                <anchor moveWithCells="1">
                  <from>
                    <xdr:col>1</xdr:col>
                    <xdr:colOff>219075</xdr:colOff>
                    <xdr:row>27</xdr:row>
                    <xdr:rowOff>19050</xdr:rowOff>
                  </from>
                  <to>
                    <xdr:col>1</xdr:col>
                    <xdr:colOff>561975</xdr:colOff>
                    <xdr:row>28</xdr:row>
                    <xdr:rowOff>38100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8BF75-07A2-4FB5-8976-562302DD4FEB}">
  <sheetPr codeName="Tabelle5"/>
  <dimension ref="C1:E1"/>
  <sheetViews>
    <sheetView workbookViewId="0">
      <selection activeCell="H9" sqref="H9"/>
    </sheetView>
  </sheetViews>
  <sheetFormatPr baseColWidth="10" defaultRowHeight="15" x14ac:dyDescent="0.25"/>
  <cols>
    <col min="3" max="4" width="31.7109375" customWidth="1"/>
  </cols>
  <sheetData>
    <row r="1" spans="3:5" x14ac:dyDescent="0.25">
      <c r="C1" t="s">
        <v>930</v>
      </c>
      <c r="D1" t="s">
        <v>44</v>
      </c>
      <c r="E1" t="s">
        <v>557</v>
      </c>
    </row>
  </sheetData>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9D90B-6475-4156-A375-2336BDA8DE12}">
  <sheetPr codeName="Tabelle6"/>
  <dimension ref="A1"/>
  <sheetViews>
    <sheetView view="pageLayout" zoomScale="85" zoomScaleNormal="100" zoomScalePageLayoutView="85" workbookViewId="0">
      <selection activeCell="A18" sqref="A18"/>
    </sheetView>
  </sheetViews>
  <sheetFormatPr baseColWidth="10" defaultColWidth="11.28515625" defaultRowHeight="15" x14ac:dyDescent="0.25"/>
  <cols>
    <col min="1" max="1" width="86.5703125" customWidth="1"/>
    <col min="2" max="3" width="5.140625" customWidth="1"/>
  </cols>
  <sheetData/>
  <pageMargins left="0.50245098039215685" right="0.15931372549019607" top="0.64950980392156865" bottom="0.69940476190476186" header="0.3" footer="0.3"/>
  <pageSetup paperSize="9" orientation="portrait" horizontalDpi="300" verticalDpi="3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7B38D-3EF3-435D-A9CC-FA0EB3DE987B}">
  <sheetPr codeName="Tabelle29"/>
  <dimension ref="A1"/>
  <sheetViews>
    <sheetView workbookViewId="0">
      <selection activeCell="E24" sqref="E24"/>
    </sheetView>
  </sheetViews>
  <sheetFormatPr baseColWidth="10" defaultRowHeight="15" x14ac:dyDescent="0.25"/>
  <sheetData/>
  <pageMargins left="0.7" right="0.7" top="0.78740157499999996" bottom="0.78740157499999996"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80039-C6DE-4024-BD1D-D106B10E348D}">
  <sheetPr codeName="Tabelle119"/>
  <dimension ref="B1:D1"/>
  <sheetViews>
    <sheetView zoomScale="85" zoomScaleNormal="85" workbookViewId="0">
      <selection activeCell="B12" sqref="B12"/>
    </sheetView>
  </sheetViews>
  <sheetFormatPr baseColWidth="10" defaultRowHeight="15" x14ac:dyDescent="0.25"/>
  <cols>
    <col min="1" max="1" width="93.140625" customWidth="1"/>
    <col min="2" max="2" width="53.7109375" customWidth="1"/>
  </cols>
  <sheetData>
    <row r="1" spans="2:4" x14ac:dyDescent="0.25">
      <c r="B1" s="24"/>
      <c r="C1" t="s">
        <v>549</v>
      </c>
      <c r="D1">
        <v>2</v>
      </c>
    </row>
  </sheetData>
  <pageMargins left="0.7" right="0.7" top="0.78740157499999996" bottom="0.78740157499999996"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1C108-CAD4-43AB-8C50-5E28086AA1F4}">
  <sheetPr codeName="Tabelle118"/>
  <dimension ref="A1"/>
  <sheetViews>
    <sheetView workbookViewId="0">
      <selection activeCell="F19" sqref="F19"/>
    </sheetView>
  </sheetViews>
  <sheetFormatPr baseColWidth="10" defaultRowHeight="15" x14ac:dyDescent="0.25"/>
  <sheetData/>
  <pageMargins left="0.7" right="0.7" top="0.78740157499999996" bottom="0.78740157499999996"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7A863-0C2D-4942-B110-B0E9E1076789}">
  <sheetPr codeName="Tabelle8"/>
  <dimension ref="A1"/>
  <sheetViews>
    <sheetView workbookViewId="0">
      <selection activeCell="S29" sqref="S29"/>
    </sheetView>
  </sheetViews>
  <sheetFormatPr baseColWidth="10" defaultRowHeight="15" x14ac:dyDescent="0.25"/>
  <sheetData/>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E3EDF-2BD4-45DB-AE7A-ACADA6BFEE95}">
  <sheetPr codeName="Tabelle9"/>
  <dimension ref="A1"/>
  <sheetViews>
    <sheetView workbookViewId="0">
      <selection activeCell="H21" sqref="H21"/>
    </sheetView>
  </sheetViews>
  <sheetFormatPr baseColWidth="10" defaultRowHeight="15" x14ac:dyDescent="0.25"/>
  <cols>
    <col min="1" max="1" width="79.28515625" style="3" customWidth="1"/>
    <col min="2" max="2" width="6.85546875" customWidth="1"/>
  </cols>
  <sheetData>
    <row r="1" spans="1:1" ht="15.75" x14ac:dyDescent="0.25">
      <c r="A1" s="26" t="s">
        <v>114</v>
      </c>
    </row>
  </sheetData>
  <pageMargins left="0.7" right="0.7" top="0.78740157499999996" bottom="0.78740157499999996"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D18A2-14D5-4B05-8157-8F13C17ED0CD}">
  <sheetPr codeName="Tabelle7"/>
  <dimension ref="A1"/>
  <sheetViews>
    <sheetView view="pageLayout" zoomScale="85" zoomScaleNormal="100" zoomScalePageLayoutView="85" workbookViewId="0">
      <selection activeCell="A15" sqref="A15"/>
    </sheetView>
  </sheetViews>
  <sheetFormatPr baseColWidth="10" defaultColWidth="11.28515625" defaultRowHeight="15" x14ac:dyDescent="0.25"/>
  <cols>
    <col min="1" max="1" width="86.5703125" customWidth="1"/>
    <col min="2" max="3" width="5.140625" customWidth="1"/>
  </cols>
  <sheetData/>
  <pageMargins left="0.50245098039215685" right="0.15931372549019607" top="0.64950980392156865" bottom="0.69940476190476186"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4C5B6-1A35-4F48-9945-A6BDF49AB9D8}">
  <sheetPr codeName="Tabelle116"/>
  <dimension ref="A1:U119"/>
  <sheetViews>
    <sheetView zoomScale="70" zoomScaleNormal="70" workbookViewId="0">
      <selection activeCell="A8" sqref="A8"/>
    </sheetView>
  </sheetViews>
  <sheetFormatPr baseColWidth="10" defaultRowHeight="15" x14ac:dyDescent="0.25"/>
  <cols>
    <col min="1" max="1" width="49.5703125" customWidth="1"/>
    <col min="2" max="2" width="98" customWidth="1"/>
    <col min="8" max="17" width="5.140625" customWidth="1"/>
  </cols>
  <sheetData>
    <row r="1" spans="1:21" x14ac:dyDescent="0.25">
      <c r="A1" s="3" t="s">
        <v>100</v>
      </c>
      <c r="F1" t="s">
        <v>872</v>
      </c>
      <c r="G1" t="s">
        <v>113</v>
      </c>
      <c r="H1" t="s">
        <v>112</v>
      </c>
      <c r="I1" s="25" t="s">
        <v>111</v>
      </c>
      <c r="J1" s="25" t="s">
        <v>110</v>
      </c>
      <c r="K1" t="s">
        <v>109</v>
      </c>
      <c r="L1" t="s">
        <v>108</v>
      </c>
      <c r="M1" t="s">
        <v>107</v>
      </c>
      <c r="N1" t="s">
        <v>106</v>
      </c>
      <c r="O1" t="s">
        <v>105</v>
      </c>
      <c r="P1" t="s">
        <v>104</v>
      </c>
      <c r="Q1" s="24" t="s">
        <v>103</v>
      </c>
      <c r="R1">
        <v>235</v>
      </c>
      <c r="T1" t="s">
        <v>102</v>
      </c>
      <c r="U1" t="s">
        <v>101</v>
      </c>
    </row>
    <row r="2" spans="1:21" x14ac:dyDescent="0.25">
      <c r="A2" t="s">
        <v>100</v>
      </c>
    </row>
    <row r="3" spans="1:21" x14ac:dyDescent="0.25">
      <c r="A3" t="s">
        <v>99</v>
      </c>
    </row>
    <row r="4" spans="1:21" x14ac:dyDescent="0.25">
      <c r="A4" t="s">
        <v>872</v>
      </c>
    </row>
    <row r="5" spans="1:21" x14ac:dyDescent="0.25">
      <c r="A5" t="s">
        <v>98</v>
      </c>
    </row>
    <row r="6" spans="1:21" x14ac:dyDescent="0.25">
      <c r="A6" t="s">
        <v>97</v>
      </c>
    </row>
    <row r="7" spans="1:21" x14ac:dyDescent="0.25">
      <c r="A7" t="s">
        <v>96</v>
      </c>
    </row>
    <row r="8" spans="1:21" x14ac:dyDescent="0.25">
      <c r="A8" t="s">
        <v>873</v>
      </c>
    </row>
    <row r="9" spans="1:21" x14ac:dyDescent="0.25">
      <c r="A9" t="s">
        <v>868</v>
      </c>
    </row>
    <row r="10" spans="1:21" x14ac:dyDescent="0.25">
      <c r="A10" t="s">
        <v>874</v>
      </c>
    </row>
    <row r="11" spans="1:21" x14ac:dyDescent="0.25">
      <c r="A11" t="s">
        <v>875</v>
      </c>
    </row>
    <row r="12" spans="1:21" x14ac:dyDescent="0.25">
      <c r="A12" t="s">
        <v>876</v>
      </c>
    </row>
    <row r="13" spans="1:21" x14ac:dyDescent="0.25">
      <c r="A13" t="s">
        <v>877</v>
      </c>
    </row>
    <row r="14" spans="1:21" x14ac:dyDescent="0.25">
      <c r="A14" t="s">
        <v>869</v>
      </c>
    </row>
    <row r="15" spans="1:21" x14ac:dyDescent="0.25">
      <c r="A15" t="s">
        <v>878</v>
      </c>
    </row>
    <row r="16" spans="1:21" x14ac:dyDescent="0.25">
      <c r="A16" t="s">
        <v>879</v>
      </c>
    </row>
    <row r="17" spans="1:1" x14ac:dyDescent="0.25">
      <c r="A17" t="s">
        <v>880</v>
      </c>
    </row>
    <row r="18" spans="1:1" x14ac:dyDescent="0.25">
      <c r="A18" t="s">
        <v>881</v>
      </c>
    </row>
    <row r="19" spans="1:1" x14ac:dyDescent="0.25">
      <c r="A19" t="s">
        <v>882</v>
      </c>
    </row>
    <row r="20" spans="1:1" x14ac:dyDescent="0.25">
      <c r="A20" t="s">
        <v>870</v>
      </c>
    </row>
    <row r="21" spans="1:1" x14ac:dyDescent="0.25">
      <c r="A21" t="s">
        <v>883</v>
      </c>
    </row>
    <row r="22" spans="1:1" x14ac:dyDescent="0.25">
      <c r="A22" t="s">
        <v>884</v>
      </c>
    </row>
    <row r="23" spans="1:1" x14ac:dyDescent="0.25">
      <c r="A23" t="s">
        <v>885</v>
      </c>
    </row>
    <row r="24" spans="1:1" x14ac:dyDescent="0.25">
      <c r="A24" t="s">
        <v>886</v>
      </c>
    </row>
    <row r="25" spans="1:1" x14ac:dyDescent="0.25">
      <c r="A25" t="s">
        <v>887</v>
      </c>
    </row>
    <row r="26" spans="1:1" x14ac:dyDescent="0.25">
      <c r="A26" t="s">
        <v>888</v>
      </c>
    </row>
    <row r="27" spans="1:1" x14ac:dyDescent="0.25">
      <c r="A27" t="s">
        <v>910</v>
      </c>
    </row>
    <row r="28" spans="1:1" x14ac:dyDescent="0.25">
      <c r="A28" t="s">
        <v>889</v>
      </c>
    </row>
    <row r="29" spans="1:1" x14ac:dyDescent="0.25">
      <c r="A29" t="s">
        <v>911</v>
      </c>
    </row>
    <row r="30" spans="1:1" x14ac:dyDescent="0.25">
      <c r="A30" t="s">
        <v>912</v>
      </c>
    </row>
    <row r="31" spans="1:1" x14ac:dyDescent="0.25">
      <c r="A31" t="s">
        <v>913</v>
      </c>
    </row>
    <row r="32" spans="1:1" x14ac:dyDescent="0.25">
      <c r="A32" t="s">
        <v>914</v>
      </c>
    </row>
    <row r="33" spans="1:1" x14ac:dyDescent="0.25">
      <c r="A33" t="s">
        <v>915</v>
      </c>
    </row>
    <row r="34" spans="1:1" x14ac:dyDescent="0.25">
      <c r="A34" t="s">
        <v>916</v>
      </c>
    </row>
    <row r="35" spans="1:1" x14ac:dyDescent="0.25">
      <c r="A35" t="s">
        <v>917</v>
      </c>
    </row>
    <row r="36" spans="1:1" x14ac:dyDescent="0.25">
      <c r="A36" t="s">
        <v>918</v>
      </c>
    </row>
    <row r="37" spans="1:1" x14ac:dyDescent="0.25">
      <c r="A37" t="s">
        <v>95</v>
      </c>
    </row>
    <row r="38" spans="1:1" x14ac:dyDescent="0.25">
      <c r="A38" t="s">
        <v>919</v>
      </c>
    </row>
    <row r="39" spans="1:1" x14ac:dyDescent="0.25">
      <c r="A39" t="s">
        <v>920</v>
      </c>
    </row>
    <row r="40" spans="1:1" x14ac:dyDescent="0.25">
      <c r="A40" t="s">
        <v>94</v>
      </c>
    </row>
    <row r="41" spans="1:1" x14ac:dyDescent="0.25">
      <c r="A41" t="s">
        <v>890</v>
      </c>
    </row>
    <row r="42" spans="1:1" x14ac:dyDescent="0.25">
      <c r="A42" t="s">
        <v>891</v>
      </c>
    </row>
    <row r="43" spans="1:1" x14ac:dyDescent="0.25">
      <c r="A43" t="s">
        <v>892</v>
      </c>
    </row>
    <row r="44" spans="1:1" x14ac:dyDescent="0.25">
      <c r="A44" t="s">
        <v>893</v>
      </c>
    </row>
    <row r="45" spans="1:1" x14ac:dyDescent="0.25">
      <c r="A45" t="s">
        <v>894</v>
      </c>
    </row>
    <row r="46" spans="1:1" x14ac:dyDescent="0.25">
      <c r="A46" t="s">
        <v>895</v>
      </c>
    </row>
    <row r="47" spans="1:1" x14ac:dyDescent="0.25">
      <c r="A47" t="s">
        <v>896</v>
      </c>
    </row>
    <row r="48" spans="1:1" x14ac:dyDescent="0.25">
      <c r="A48" t="s">
        <v>897</v>
      </c>
    </row>
    <row r="49" spans="1:1" x14ac:dyDescent="0.25">
      <c r="A49" t="s">
        <v>898</v>
      </c>
    </row>
    <row r="50" spans="1:1" x14ac:dyDescent="0.25">
      <c r="A50" t="s">
        <v>855</v>
      </c>
    </row>
    <row r="51" spans="1:1" x14ac:dyDescent="0.25">
      <c r="A51" t="s">
        <v>899</v>
      </c>
    </row>
    <row r="52" spans="1:1" x14ac:dyDescent="0.25">
      <c r="A52" t="s">
        <v>900</v>
      </c>
    </row>
    <row r="53" spans="1:1" x14ac:dyDescent="0.25">
      <c r="A53" t="s">
        <v>901</v>
      </c>
    </row>
    <row r="54" spans="1:1" x14ac:dyDescent="0.25">
      <c r="A54" t="s">
        <v>902</v>
      </c>
    </row>
    <row r="55" spans="1:1" x14ac:dyDescent="0.25">
      <c r="A55" t="s">
        <v>903</v>
      </c>
    </row>
    <row r="56" spans="1:1" x14ac:dyDescent="0.25">
      <c r="A56" t="s">
        <v>904</v>
      </c>
    </row>
    <row r="57" spans="1:1" x14ac:dyDescent="0.25">
      <c r="A57" t="s">
        <v>905</v>
      </c>
    </row>
    <row r="58" spans="1:1" x14ac:dyDescent="0.25">
      <c r="A58" t="s">
        <v>906</v>
      </c>
    </row>
    <row r="59" spans="1:1" x14ac:dyDescent="0.25">
      <c r="A59" t="s">
        <v>907</v>
      </c>
    </row>
    <row r="60" spans="1:1" x14ac:dyDescent="0.25">
      <c r="A60" t="s">
        <v>908</v>
      </c>
    </row>
    <row r="61" spans="1:1" x14ac:dyDescent="0.25">
      <c r="A61" t="s">
        <v>93</v>
      </c>
    </row>
    <row r="62" spans="1:1" x14ac:dyDescent="0.25">
      <c r="A62" t="s">
        <v>92</v>
      </c>
    </row>
    <row r="63" spans="1:1" x14ac:dyDescent="0.25">
      <c r="A63" t="s">
        <v>91</v>
      </c>
    </row>
    <row r="64" spans="1:1" x14ac:dyDescent="0.25">
      <c r="A64" t="s">
        <v>90</v>
      </c>
    </row>
    <row r="65" spans="1:1" x14ac:dyDescent="0.25">
      <c r="A65" t="s">
        <v>89</v>
      </c>
    </row>
    <row r="66" spans="1:1" x14ac:dyDescent="0.25">
      <c r="A66" t="s">
        <v>88</v>
      </c>
    </row>
    <row r="67" spans="1:1" x14ac:dyDescent="0.25">
      <c r="A67" t="s">
        <v>87</v>
      </c>
    </row>
    <row r="68" spans="1:1" x14ac:dyDescent="0.25">
      <c r="A68" t="s">
        <v>86</v>
      </c>
    </row>
    <row r="69" spans="1:1" x14ac:dyDescent="0.25">
      <c r="A69" t="s">
        <v>85</v>
      </c>
    </row>
    <row r="70" spans="1:1" x14ac:dyDescent="0.25">
      <c r="A70" t="s">
        <v>84</v>
      </c>
    </row>
    <row r="71" spans="1:1" x14ac:dyDescent="0.25">
      <c r="A71" t="s">
        <v>83</v>
      </c>
    </row>
    <row r="72" spans="1:1" x14ac:dyDescent="0.25">
      <c r="A72" t="s">
        <v>82</v>
      </c>
    </row>
    <row r="73" spans="1:1" x14ac:dyDescent="0.25">
      <c r="A73" t="s">
        <v>81</v>
      </c>
    </row>
    <row r="74" spans="1:1" x14ac:dyDescent="0.25">
      <c r="A74" t="s">
        <v>80</v>
      </c>
    </row>
    <row r="75" spans="1:1" x14ac:dyDescent="0.25">
      <c r="A75" t="s">
        <v>79</v>
      </c>
    </row>
    <row r="76" spans="1:1" x14ac:dyDescent="0.25">
      <c r="A76" t="s">
        <v>78</v>
      </c>
    </row>
    <row r="77" spans="1:1" x14ac:dyDescent="0.25">
      <c r="A77" t="s">
        <v>77</v>
      </c>
    </row>
    <row r="78" spans="1:1" x14ac:dyDescent="0.25">
      <c r="A78" t="s">
        <v>856</v>
      </c>
    </row>
    <row r="79" spans="1:1" x14ac:dyDescent="0.25">
      <c r="A79" t="s">
        <v>76</v>
      </c>
    </row>
    <row r="80" spans="1:1" x14ac:dyDescent="0.25">
      <c r="A80" t="s">
        <v>75</v>
      </c>
    </row>
    <row r="81" spans="1:1" x14ac:dyDescent="0.25">
      <c r="A81" t="s">
        <v>74</v>
      </c>
    </row>
    <row r="82" spans="1:1" x14ac:dyDescent="0.25">
      <c r="A82" t="s">
        <v>73</v>
      </c>
    </row>
    <row r="83" spans="1:1" x14ac:dyDescent="0.25">
      <c r="A83" t="s">
        <v>72</v>
      </c>
    </row>
    <row r="84" spans="1:1" x14ac:dyDescent="0.25">
      <c r="A84" t="s">
        <v>71</v>
      </c>
    </row>
    <row r="85" spans="1:1" x14ac:dyDescent="0.25">
      <c r="A85" t="s">
        <v>70</v>
      </c>
    </row>
    <row r="86" spans="1:1" x14ac:dyDescent="0.25">
      <c r="A86" t="s">
        <v>69</v>
      </c>
    </row>
    <row r="87" spans="1:1" x14ac:dyDescent="0.25">
      <c r="A87" t="s">
        <v>68</v>
      </c>
    </row>
    <row r="88" spans="1:1" x14ac:dyDescent="0.25">
      <c r="A88" t="s">
        <v>67</v>
      </c>
    </row>
    <row r="89" spans="1:1" x14ac:dyDescent="0.25">
      <c r="A89" t="s">
        <v>66</v>
      </c>
    </row>
    <row r="90" spans="1:1" x14ac:dyDescent="0.25">
      <c r="A90" t="s">
        <v>65</v>
      </c>
    </row>
    <row r="91" spans="1:1" x14ac:dyDescent="0.25">
      <c r="A91" t="s">
        <v>64</v>
      </c>
    </row>
    <row r="92" spans="1:1" x14ac:dyDescent="0.25">
      <c r="A92" t="s">
        <v>63</v>
      </c>
    </row>
    <row r="93" spans="1:1" x14ac:dyDescent="0.25">
      <c r="A93" t="s">
        <v>62</v>
      </c>
    </row>
    <row r="94" spans="1:1" x14ac:dyDescent="0.25">
      <c r="A94" t="s">
        <v>61</v>
      </c>
    </row>
    <row r="95" spans="1:1" x14ac:dyDescent="0.25">
      <c r="A95" t="s">
        <v>60</v>
      </c>
    </row>
    <row r="96" spans="1:1" x14ac:dyDescent="0.25">
      <c r="A96" t="s">
        <v>59</v>
      </c>
    </row>
    <row r="97" spans="1:1" x14ac:dyDescent="0.25">
      <c r="A97" t="s">
        <v>857</v>
      </c>
    </row>
    <row r="98" spans="1:1" x14ac:dyDescent="0.25">
      <c r="A98" t="s">
        <v>58</v>
      </c>
    </row>
    <row r="99" spans="1:1" x14ac:dyDescent="0.25">
      <c r="A99" t="s">
        <v>858</v>
      </c>
    </row>
    <row r="100" spans="1:1" x14ac:dyDescent="0.25">
      <c r="A100" t="s">
        <v>57</v>
      </c>
    </row>
    <row r="101" spans="1:1" x14ac:dyDescent="0.25">
      <c r="A101" t="s">
        <v>859</v>
      </c>
    </row>
    <row r="102" spans="1:1" x14ac:dyDescent="0.25">
      <c r="A102" t="s">
        <v>56</v>
      </c>
    </row>
    <row r="103" spans="1:1" x14ac:dyDescent="0.25">
      <c r="A103" t="s">
        <v>55</v>
      </c>
    </row>
    <row r="104" spans="1:1" x14ac:dyDescent="0.25">
      <c r="A104" t="s">
        <v>54</v>
      </c>
    </row>
    <row r="105" spans="1:1" x14ac:dyDescent="0.25">
      <c r="A105" t="s">
        <v>860</v>
      </c>
    </row>
    <row r="106" spans="1:1" x14ac:dyDescent="0.25">
      <c r="A106" t="s">
        <v>871</v>
      </c>
    </row>
    <row r="107" spans="1:1" x14ac:dyDescent="0.25">
      <c r="A107" t="s">
        <v>909</v>
      </c>
    </row>
    <row r="108" spans="1:1" x14ac:dyDescent="0.25">
      <c r="A108" t="s">
        <v>53</v>
      </c>
    </row>
    <row r="109" spans="1:1" x14ac:dyDescent="0.25">
      <c r="A109" t="s">
        <v>861</v>
      </c>
    </row>
    <row r="110" spans="1:1" x14ac:dyDescent="0.25">
      <c r="A110" t="s">
        <v>52</v>
      </c>
    </row>
    <row r="111" spans="1:1" x14ac:dyDescent="0.25">
      <c r="A111" t="s">
        <v>51</v>
      </c>
    </row>
    <row r="112" spans="1:1" x14ac:dyDescent="0.25">
      <c r="A112" t="s">
        <v>50</v>
      </c>
    </row>
    <row r="113" spans="1:1" x14ac:dyDescent="0.25">
      <c r="A113" t="s">
        <v>49</v>
      </c>
    </row>
    <row r="114" spans="1:1" x14ac:dyDescent="0.25">
      <c r="A114" t="s">
        <v>862</v>
      </c>
    </row>
    <row r="115" spans="1:1" x14ac:dyDescent="0.25">
      <c r="A115" t="s">
        <v>47</v>
      </c>
    </row>
    <row r="116" spans="1:1" x14ac:dyDescent="0.25">
      <c r="A116" t="s">
        <v>46</v>
      </c>
    </row>
    <row r="117" spans="1:1" x14ac:dyDescent="0.25">
      <c r="A117" t="s">
        <v>45</v>
      </c>
    </row>
    <row r="118" spans="1:1" x14ac:dyDescent="0.25">
      <c r="A118" t="s">
        <v>48</v>
      </c>
    </row>
    <row r="119" spans="1:1" x14ac:dyDescent="0.25">
      <c r="A119" t="s">
        <v>925</v>
      </c>
    </row>
  </sheetData>
  <pageMargins left="0.7" right="0.7" top="0.78740157499999996" bottom="0.78740157499999996"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C8E6C-DF18-4B4D-ADAB-BB3288530440}">
  <sheetPr codeName="Tabelle125"/>
  <dimension ref="D1:L42"/>
  <sheetViews>
    <sheetView zoomScale="70" zoomScaleNormal="70" workbookViewId="0">
      <selection activeCell="J2" sqref="J2:J40"/>
    </sheetView>
  </sheetViews>
  <sheetFormatPr baseColWidth="10" defaultRowHeight="15" x14ac:dyDescent="0.25"/>
  <cols>
    <col min="1" max="1" width="28.42578125" customWidth="1"/>
    <col min="2" max="3" width="18.28515625" customWidth="1"/>
    <col min="4" max="4" width="33.7109375" customWidth="1"/>
    <col min="9" max="9" width="34.28515625" customWidth="1"/>
  </cols>
  <sheetData>
    <row r="1" spans="4:10" ht="409.5" x14ac:dyDescent="0.25">
      <c r="E1" s="35" t="s">
        <v>924</v>
      </c>
    </row>
    <row r="2" spans="4:10" x14ac:dyDescent="0.25">
      <c r="D2">
        <v>1</v>
      </c>
      <c r="E2" t="str">
        <f t="shared" ref="E2:E42" si="0">MID(E1,H1+1,10000)</f>
        <v>WaveNet ist ein neuronales Netzwerk, das ursprünglich ab ca. 2014 zum Zweck der verbesserten, natürlicher klingenden Text-to-Speech-Synthese (TTS) entwickelt wurde, sprich, für menschlicher klingende Vorlesesysteme, indem das Programm natürliche menschliche Stimmen analysieren sollte, um so auch natürlicher klingende Sprache beim Vorlesen von Texten erzeugen zu können.⁵⁰ Seit März 2018 bietet Google das auf WaveNet basierende Vorleseprogramm Cloud Text-to-Speech im Rahmen von Google Assistant an. ⁵¹ ⁵² _x000D_</v>
      </c>
      <c r="F2" t="str">
        <f t="shared" ref="F2:F18" si="1">MID(E2,1,105)</f>
        <v>WaveNet ist ein neuronales Netzwerk, das ursprünglich ab ca. 2014 zum Zweck der verbesserten, natürlicher</v>
      </c>
      <c r="G2" t="str">
        <f>MID(F2,1,H2)</f>
        <v xml:space="preserve">WaveNet ist ein neuronales Netzwerk, das ursprünglich ab ca. 2014 zum Zweck der verbesserten, </v>
      </c>
      <c r="H2">
        <f>Von_Rechts(F2," ")</f>
        <v>94</v>
      </c>
      <c r="I2" t="str">
        <f>IF(AND(H3=0,H2=0),"",IF(H3=0,E2,IF(H2=0,"",IF(J2&lt;&gt;"",J2,IF(H2=0,"",IF(H2&lt;50,E2,MID(E2,1,H2)))))))</f>
        <v xml:space="preserve">WaveNet ist ein neuronales Netzwerk, das ursprünglich ab ca. 2014 zum Zweck der verbesserten, </v>
      </c>
      <c r="J2" t="s">
        <v>863</v>
      </c>
    </row>
    <row r="3" spans="4:10" x14ac:dyDescent="0.25">
      <c r="D3">
        <v>1</v>
      </c>
      <c r="E3" t="str">
        <f t="shared" si="0"/>
        <v>natürlicher klingenden Text-to-Speech-Synthese (TTS) entwickelt wurde, sprich, für menschlicher klingende Vorlesesysteme, indem das Programm natürliche menschliche Stimmen analysieren sollte, um so auch natürlicher klingende Sprache beim Vorlesen von Texten erzeugen zu können.⁵⁰ Seit März 2018 bietet Google das auf WaveNet basierende Vorleseprogramm Cloud Text-to-Speech im Rahmen von Google Assistant an. ⁵¹ ⁵² _x000D_</v>
      </c>
      <c r="F3" t="str">
        <f t="shared" si="1"/>
        <v>natürlicher klingenden Text-to-Speech-Synthese (TTS) entwickelt wurde, sprich, für menschlicher klingende</v>
      </c>
      <c r="G3" t="str">
        <f t="shared" ref="G3:G42" si="2">MID(F3,1,H3)</f>
        <v xml:space="preserve">natürlicher klingenden Text-to-Speech-Synthese (TTS) entwickelt wurde, sprich, für menschlicher </v>
      </c>
      <c r="H3">
        <f t="shared" ref="H3:H42" si="3">Von_Rechts(F3," ")</f>
        <v>96</v>
      </c>
      <c r="I3" t="str">
        <f t="shared" ref="I3:I42" si="4">IF(AND(H4=0,H3=0),"",IF(H4=0,E3,IF(H3=0,"",IF(J3&lt;&gt;"",J3,IF(H3=0,"",IF(H3&lt;50,E3,MID(E3,1,H3)))))))</f>
        <v xml:space="preserve">natürlicher klingenden Text-to-Speech-Synthese (TTS) entwickelt wurde, sprich, für menschlicher </v>
      </c>
      <c r="J3" t="s">
        <v>864</v>
      </c>
    </row>
    <row r="4" spans="4:10" x14ac:dyDescent="0.25">
      <c r="D4">
        <v>1</v>
      </c>
      <c r="E4" t="str">
        <f t="shared" si="0"/>
        <v>klingende Vorlesesysteme, indem das Programm natürliche menschliche Stimmen analysieren sollte, um so auch natürlicher klingende Sprache beim Vorlesen von Texten erzeugen zu können.⁵⁰ Seit März 2018 bietet Google das auf WaveNet basierende Vorleseprogramm Cloud Text-to-Speech im Rahmen von Google Assistant an. ⁵¹ ⁵² _x000D_</v>
      </c>
      <c r="F4" t="str">
        <f t="shared" si="1"/>
        <v>klingende Vorlesesysteme, indem das Programm natürliche menschliche Stimmen analysieren sollte, um so auc</v>
      </c>
      <c r="G4" t="str">
        <f t="shared" si="2"/>
        <v xml:space="preserve">klingende Vorlesesysteme, indem das Programm natürliche menschliche Stimmen analysieren sollte, um so </v>
      </c>
      <c r="H4">
        <f t="shared" si="3"/>
        <v>102</v>
      </c>
      <c r="I4" t="str">
        <f t="shared" si="4"/>
        <v xml:space="preserve">klingende Vorlesesysteme, indem das Programm natürliche menschliche Stimmen analysieren sollte, um so </v>
      </c>
      <c r="J4" t="s">
        <v>865</v>
      </c>
    </row>
    <row r="5" spans="4:10" x14ac:dyDescent="0.25">
      <c r="D5">
        <v>1</v>
      </c>
      <c r="E5" t="str">
        <f t="shared" si="0"/>
        <v>auch natürlicher klingende Sprache beim Vorlesen von Texten erzeugen zu können.⁵⁰ Seit März 2018 bietet Google das auf WaveNet basierende Vorleseprogramm Cloud Text-to-Speech im Rahmen von Google Assistant an. ⁵¹ ⁵² _x000D_</v>
      </c>
      <c r="F5" t="str">
        <f t="shared" si="1"/>
        <v>auch natürlicher klingende Sprache beim Vorlesen von Texten erzeugen zu können.⁵⁰ Seit März 2018 bietet G</v>
      </c>
      <c r="G5" t="str">
        <f t="shared" si="2"/>
        <v xml:space="preserve">auch natürlicher klingende Sprache beim Vorlesen von Texten erzeugen zu können.⁵⁰ Seit März 2018 bietet </v>
      </c>
      <c r="H5">
        <f t="shared" si="3"/>
        <v>104</v>
      </c>
      <c r="I5" t="str">
        <f t="shared" si="4"/>
        <v xml:space="preserve">auch natürlicher klingende Sprache beim Vorlesen von Texten erzeugen zu können.⁵⁰ Seit März 2018 bietet </v>
      </c>
      <c r="J5" t="s">
        <v>926</v>
      </c>
    </row>
    <row r="6" spans="4:10" x14ac:dyDescent="0.25">
      <c r="D6">
        <v>1</v>
      </c>
      <c r="E6" t="str">
        <f t="shared" si="0"/>
        <v>Google das auf WaveNet basierende Vorleseprogramm Cloud Text-to-Speech im Rahmen von Google Assistant an. ⁵¹ ⁵² _x000D_</v>
      </c>
      <c r="F6" t="str">
        <f t="shared" si="1"/>
        <v>Google das auf WaveNet basierende Vorleseprogramm Cloud Text-to-Speech im Rahmen von Google Assistant an.</v>
      </c>
      <c r="G6" t="str">
        <f t="shared" si="2"/>
        <v xml:space="preserve">Google das auf WaveNet basierende Vorleseprogramm Cloud Text-to-Speech im Rahmen von Google Assistant </v>
      </c>
      <c r="H6">
        <f t="shared" si="3"/>
        <v>102</v>
      </c>
      <c r="I6" t="str">
        <f t="shared" si="4"/>
        <v xml:space="preserve">Google das auf WaveNet basierende Vorleseprogramm Cloud Text-to-Speech im Rahmen von Google Assistant </v>
      </c>
      <c r="J6" t="s">
        <v>927</v>
      </c>
    </row>
    <row r="7" spans="4:10" x14ac:dyDescent="0.25">
      <c r="D7">
        <v>1</v>
      </c>
      <c r="E7" t="str">
        <f t="shared" si="0"/>
        <v>an. ⁵¹ ⁵² _x000D_</v>
      </c>
      <c r="F7" t="str">
        <f t="shared" si="1"/>
        <v>an. ⁵¹ ⁵² _x000D_</v>
      </c>
      <c r="G7" t="str">
        <f t="shared" si="2"/>
        <v xml:space="preserve">an. ⁵¹ ⁵² </v>
      </c>
      <c r="H7">
        <f t="shared" si="3"/>
        <v>10</v>
      </c>
      <c r="I7" t="str">
        <f t="shared" si="4"/>
        <v>an. ⁵¹ ⁵² _x000D_</v>
      </c>
      <c r="J7" t="s">
        <v>928</v>
      </c>
    </row>
    <row r="8" spans="4:10" x14ac:dyDescent="0.25">
      <c r="D8">
        <v>1</v>
      </c>
      <c r="E8" t="str">
        <f t="shared" si="0"/>
        <v>_x000D_</v>
      </c>
      <c r="F8" t="str">
        <f t="shared" si="1"/>
        <v>_x000D_</v>
      </c>
      <c r="G8" t="str">
        <f t="shared" si="2"/>
        <v/>
      </c>
      <c r="H8">
        <f t="shared" si="3"/>
        <v>0</v>
      </c>
      <c r="I8" t="str">
        <f t="shared" si="4"/>
        <v/>
      </c>
      <c r="J8" t="s">
        <v>550</v>
      </c>
    </row>
    <row r="9" spans="4:10" x14ac:dyDescent="0.25">
      <c r="D9">
        <v>1</v>
      </c>
      <c r="E9" t="str">
        <f t="shared" si="0"/>
        <v>_x000D_</v>
      </c>
      <c r="F9" t="str">
        <f t="shared" si="1"/>
        <v>_x000D_</v>
      </c>
      <c r="G9" t="str">
        <f t="shared" si="2"/>
        <v/>
      </c>
      <c r="H9">
        <f t="shared" si="3"/>
        <v>0</v>
      </c>
      <c r="I9" t="str">
        <f t="shared" si="4"/>
        <v/>
      </c>
      <c r="J9" t="s">
        <v>550</v>
      </c>
    </row>
    <row r="10" spans="4:10" x14ac:dyDescent="0.25">
      <c r="D10">
        <v>1</v>
      </c>
      <c r="E10" t="str">
        <f t="shared" si="0"/>
        <v>_x000D_</v>
      </c>
      <c r="F10" t="str">
        <f t="shared" si="1"/>
        <v>_x000D_</v>
      </c>
      <c r="G10" t="str">
        <f t="shared" si="2"/>
        <v/>
      </c>
      <c r="H10">
        <f t="shared" si="3"/>
        <v>0</v>
      </c>
      <c r="I10" t="str">
        <f t="shared" si="4"/>
        <v/>
      </c>
      <c r="J10" t="s">
        <v>550</v>
      </c>
    </row>
    <row r="11" spans="4:10" x14ac:dyDescent="0.25">
      <c r="D11">
        <v>1</v>
      </c>
      <c r="E11" t="str">
        <f t="shared" si="0"/>
        <v>_x000D_</v>
      </c>
      <c r="F11" t="str">
        <f t="shared" si="1"/>
        <v>_x000D_</v>
      </c>
      <c r="G11" t="str">
        <f t="shared" si="2"/>
        <v/>
      </c>
      <c r="H11">
        <f t="shared" si="3"/>
        <v>0</v>
      </c>
      <c r="I11" t="str">
        <f t="shared" si="4"/>
        <v/>
      </c>
      <c r="J11" t="s">
        <v>550</v>
      </c>
    </row>
    <row r="12" spans="4:10" x14ac:dyDescent="0.25">
      <c r="D12">
        <v>1</v>
      </c>
      <c r="E12" t="str">
        <f t="shared" si="0"/>
        <v>_x000D_</v>
      </c>
      <c r="F12" t="str">
        <f t="shared" si="1"/>
        <v>_x000D_</v>
      </c>
      <c r="G12" t="str">
        <f t="shared" si="2"/>
        <v/>
      </c>
      <c r="H12">
        <f t="shared" si="3"/>
        <v>0</v>
      </c>
      <c r="I12" t="str">
        <f t="shared" si="4"/>
        <v/>
      </c>
      <c r="J12" t="s">
        <v>550</v>
      </c>
    </row>
    <row r="13" spans="4:10" x14ac:dyDescent="0.25">
      <c r="D13">
        <v>1</v>
      </c>
      <c r="E13" t="str">
        <f t="shared" si="0"/>
        <v>_x000D_</v>
      </c>
      <c r="F13" t="str">
        <f t="shared" si="1"/>
        <v>_x000D_</v>
      </c>
      <c r="G13" t="str">
        <f t="shared" si="2"/>
        <v/>
      </c>
      <c r="H13">
        <f t="shared" si="3"/>
        <v>0</v>
      </c>
      <c r="I13" t="str">
        <f t="shared" si="4"/>
        <v/>
      </c>
      <c r="J13" t="s">
        <v>550</v>
      </c>
    </row>
    <row r="14" spans="4:10" x14ac:dyDescent="0.25">
      <c r="D14">
        <v>1</v>
      </c>
      <c r="E14" t="str">
        <f t="shared" si="0"/>
        <v>_x000D_</v>
      </c>
      <c r="F14" t="str">
        <f t="shared" si="1"/>
        <v>_x000D_</v>
      </c>
      <c r="G14" t="str">
        <f t="shared" si="2"/>
        <v/>
      </c>
      <c r="H14">
        <f t="shared" si="3"/>
        <v>0</v>
      </c>
      <c r="I14" t="str">
        <f t="shared" si="4"/>
        <v/>
      </c>
      <c r="J14" t="s">
        <v>550</v>
      </c>
    </row>
    <row r="15" spans="4:10" x14ac:dyDescent="0.25">
      <c r="D15">
        <v>1</v>
      </c>
      <c r="E15" t="str">
        <f t="shared" si="0"/>
        <v>_x000D_</v>
      </c>
      <c r="F15" t="str">
        <f t="shared" si="1"/>
        <v>_x000D_</v>
      </c>
      <c r="G15" t="str">
        <f t="shared" si="2"/>
        <v/>
      </c>
      <c r="H15">
        <f t="shared" si="3"/>
        <v>0</v>
      </c>
      <c r="I15" t="str">
        <f t="shared" si="4"/>
        <v/>
      </c>
      <c r="J15" t="s">
        <v>550</v>
      </c>
    </row>
    <row r="16" spans="4:10" x14ac:dyDescent="0.25">
      <c r="D16">
        <v>1</v>
      </c>
      <c r="E16" t="str">
        <f t="shared" si="0"/>
        <v>_x000D_</v>
      </c>
      <c r="F16" t="str">
        <f t="shared" si="1"/>
        <v>_x000D_</v>
      </c>
      <c r="G16" t="str">
        <f t="shared" si="2"/>
        <v/>
      </c>
      <c r="H16">
        <f t="shared" si="3"/>
        <v>0</v>
      </c>
      <c r="I16" t="str">
        <f t="shared" si="4"/>
        <v/>
      </c>
      <c r="J16" t="s">
        <v>550</v>
      </c>
    </row>
    <row r="17" spans="4:12" x14ac:dyDescent="0.25">
      <c r="D17">
        <v>1</v>
      </c>
      <c r="E17" t="str">
        <f t="shared" si="0"/>
        <v>_x000D_</v>
      </c>
      <c r="F17" t="str">
        <f t="shared" si="1"/>
        <v>_x000D_</v>
      </c>
      <c r="G17" t="str">
        <f t="shared" si="2"/>
        <v/>
      </c>
      <c r="H17">
        <f t="shared" si="3"/>
        <v>0</v>
      </c>
      <c r="I17" t="str">
        <f t="shared" si="4"/>
        <v/>
      </c>
      <c r="J17" t="s">
        <v>550</v>
      </c>
    </row>
    <row r="18" spans="4:12" x14ac:dyDescent="0.25">
      <c r="D18">
        <v>1</v>
      </c>
      <c r="E18" t="str">
        <f t="shared" si="0"/>
        <v>_x000D_</v>
      </c>
      <c r="F18" t="str">
        <f t="shared" si="1"/>
        <v>_x000D_</v>
      </c>
      <c r="G18" t="str">
        <f t="shared" si="2"/>
        <v/>
      </c>
      <c r="H18">
        <f t="shared" si="3"/>
        <v>0</v>
      </c>
      <c r="I18" t="str">
        <f t="shared" si="4"/>
        <v/>
      </c>
      <c r="J18" t="s">
        <v>550</v>
      </c>
      <c r="L18" t="str">
        <f>IF(Von_Rechts(J21,"."),J21&amp;"…","")</f>
        <v/>
      </c>
    </row>
    <row r="19" spans="4:12" x14ac:dyDescent="0.25">
      <c r="D19">
        <v>1</v>
      </c>
      <c r="E19" t="str">
        <f t="shared" si="0"/>
        <v>_x000D_</v>
      </c>
      <c r="F19" t="str">
        <f t="shared" ref="F19:F42" si="5">MID(E19,1,100)</f>
        <v>_x000D_</v>
      </c>
      <c r="G19" t="str">
        <f t="shared" si="2"/>
        <v/>
      </c>
      <c r="H19">
        <f t="shared" si="3"/>
        <v>0</v>
      </c>
      <c r="I19" t="str">
        <f t="shared" si="4"/>
        <v/>
      </c>
      <c r="J19" t="s">
        <v>550</v>
      </c>
    </row>
    <row r="20" spans="4:12" x14ac:dyDescent="0.25">
      <c r="D20">
        <v>1</v>
      </c>
      <c r="E20" t="str">
        <f t="shared" si="0"/>
        <v>_x000D_</v>
      </c>
      <c r="F20" t="str">
        <f t="shared" si="5"/>
        <v>_x000D_</v>
      </c>
      <c r="G20" t="str">
        <f t="shared" si="2"/>
        <v/>
      </c>
      <c r="H20">
        <f t="shared" si="3"/>
        <v>0</v>
      </c>
      <c r="I20" t="str">
        <f t="shared" si="4"/>
        <v/>
      </c>
      <c r="J20" t="s">
        <v>550</v>
      </c>
    </row>
    <row r="21" spans="4:12" x14ac:dyDescent="0.25">
      <c r="D21">
        <v>1</v>
      </c>
      <c r="E21" t="str">
        <f t="shared" si="0"/>
        <v>_x000D_</v>
      </c>
      <c r="F21" t="str">
        <f t="shared" si="5"/>
        <v>_x000D_</v>
      </c>
      <c r="G21" t="str">
        <f t="shared" si="2"/>
        <v/>
      </c>
      <c r="H21">
        <f t="shared" si="3"/>
        <v>0</v>
      </c>
      <c r="I21" t="str">
        <f t="shared" si="4"/>
        <v/>
      </c>
      <c r="J21" t="s">
        <v>550</v>
      </c>
    </row>
    <row r="22" spans="4:12" x14ac:dyDescent="0.25">
      <c r="D22">
        <v>1</v>
      </c>
      <c r="E22" t="str">
        <f t="shared" si="0"/>
        <v>_x000D_</v>
      </c>
      <c r="F22" t="str">
        <f t="shared" si="5"/>
        <v>_x000D_</v>
      </c>
      <c r="G22" t="str">
        <f t="shared" si="2"/>
        <v/>
      </c>
      <c r="H22">
        <f t="shared" si="3"/>
        <v>0</v>
      </c>
      <c r="I22" t="str">
        <f t="shared" si="4"/>
        <v/>
      </c>
      <c r="J22" t="s">
        <v>550</v>
      </c>
    </row>
    <row r="23" spans="4:12" x14ac:dyDescent="0.25">
      <c r="D23">
        <v>1</v>
      </c>
      <c r="E23" t="str">
        <f t="shared" si="0"/>
        <v>_x000D_</v>
      </c>
      <c r="F23" t="str">
        <f t="shared" si="5"/>
        <v>_x000D_</v>
      </c>
      <c r="G23" t="str">
        <f t="shared" si="2"/>
        <v/>
      </c>
      <c r="H23">
        <f t="shared" si="3"/>
        <v>0</v>
      </c>
      <c r="I23" t="str">
        <f t="shared" si="4"/>
        <v/>
      </c>
      <c r="J23" t="s">
        <v>550</v>
      </c>
    </row>
    <row r="24" spans="4:12" x14ac:dyDescent="0.25">
      <c r="D24">
        <v>1</v>
      </c>
      <c r="E24" t="str">
        <f t="shared" si="0"/>
        <v>_x000D_</v>
      </c>
      <c r="F24" t="str">
        <f t="shared" si="5"/>
        <v>_x000D_</v>
      </c>
      <c r="G24" t="str">
        <f t="shared" si="2"/>
        <v/>
      </c>
      <c r="H24">
        <f t="shared" si="3"/>
        <v>0</v>
      </c>
      <c r="I24" t="str">
        <f t="shared" si="4"/>
        <v/>
      </c>
      <c r="J24" t="s">
        <v>550</v>
      </c>
    </row>
    <row r="25" spans="4:12" x14ac:dyDescent="0.25">
      <c r="D25">
        <v>1</v>
      </c>
      <c r="E25" t="str">
        <f t="shared" si="0"/>
        <v>_x000D_</v>
      </c>
      <c r="F25" t="str">
        <f t="shared" si="5"/>
        <v>_x000D_</v>
      </c>
      <c r="G25" t="str">
        <f t="shared" si="2"/>
        <v/>
      </c>
      <c r="H25">
        <f t="shared" si="3"/>
        <v>0</v>
      </c>
      <c r="I25" t="str">
        <f t="shared" si="4"/>
        <v/>
      </c>
      <c r="J25" t="s">
        <v>550</v>
      </c>
    </row>
    <row r="26" spans="4:12" x14ac:dyDescent="0.25">
      <c r="D26">
        <v>1</v>
      </c>
      <c r="E26" t="str">
        <f t="shared" si="0"/>
        <v>_x000D_</v>
      </c>
      <c r="F26" t="str">
        <f t="shared" si="5"/>
        <v>_x000D_</v>
      </c>
      <c r="G26" t="str">
        <f t="shared" si="2"/>
        <v/>
      </c>
      <c r="H26">
        <f t="shared" si="3"/>
        <v>0</v>
      </c>
      <c r="I26" t="str">
        <f t="shared" si="4"/>
        <v/>
      </c>
      <c r="J26" t="s">
        <v>550</v>
      </c>
    </row>
    <row r="27" spans="4:12" x14ac:dyDescent="0.25">
      <c r="D27">
        <v>1</v>
      </c>
      <c r="E27" t="str">
        <f t="shared" si="0"/>
        <v>_x000D_</v>
      </c>
      <c r="F27" t="str">
        <f t="shared" si="5"/>
        <v>_x000D_</v>
      </c>
      <c r="G27" t="str">
        <f t="shared" si="2"/>
        <v/>
      </c>
      <c r="H27">
        <f t="shared" si="3"/>
        <v>0</v>
      </c>
      <c r="I27" t="str">
        <f t="shared" si="4"/>
        <v/>
      </c>
      <c r="J27" t="s">
        <v>550</v>
      </c>
    </row>
    <row r="28" spans="4:12" x14ac:dyDescent="0.25">
      <c r="D28">
        <v>1</v>
      </c>
      <c r="E28" t="str">
        <f t="shared" si="0"/>
        <v>_x000D_</v>
      </c>
      <c r="F28" t="str">
        <f t="shared" si="5"/>
        <v>_x000D_</v>
      </c>
      <c r="G28" t="str">
        <f t="shared" si="2"/>
        <v/>
      </c>
      <c r="H28">
        <f t="shared" si="3"/>
        <v>0</v>
      </c>
      <c r="I28" t="str">
        <f t="shared" si="4"/>
        <v/>
      </c>
      <c r="J28" t="s">
        <v>550</v>
      </c>
    </row>
    <row r="29" spans="4:12" x14ac:dyDescent="0.25">
      <c r="D29">
        <v>1</v>
      </c>
      <c r="E29" t="str">
        <f t="shared" si="0"/>
        <v>_x000D_</v>
      </c>
      <c r="F29" t="str">
        <f t="shared" si="5"/>
        <v>_x000D_</v>
      </c>
      <c r="G29" t="str">
        <f t="shared" si="2"/>
        <v/>
      </c>
      <c r="H29">
        <f t="shared" si="3"/>
        <v>0</v>
      </c>
      <c r="I29" t="str">
        <f t="shared" si="4"/>
        <v/>
      </c>
      <c r="J29" t="s">
        <v>550</v>
      </c>
    </row>
    <row r="30" spans="4:12" x14ac:dyDescent="0.25">
      <c r="D30">
        <v>1</v>
      </c>
      <c r="E30" t="str">
        <f t="shared" si="0"/>
        <v>_x000D_</v>
      </c>
      <c r="F30" t="str">
        <f t="shared" si="5"/>
        <v>_x000D_</v>
      </c>
      <c r="G30" t="str">
        <f t="shared" si="2"/>
        <v/>
      </c>
      <c r="H30">
        <f t="shared" si="3"/>
        <v>0</v>
      </c>
      <c r="I30" t="str">
        <f t="shared" si="4"/>
        <v/>
      </c>
      <c r="J30" t="s">
        <v>550</v>
      </c>
    </row>
    <row r="31" spans="4:12" x14ac:dyDescent="0.25">
      <c r="D31">
        <v>1</v>
      </c>
      <c r="E31" t="str">
        <f t="shared" si="0"/>
        <v>_x000D_</v>
      </c>
      <c r="F31" t="str">
        <f t="shared" si="5"/>
        <v>_x000D_</v>
      </c>
      <c r="G31" t="str">
        <f t="shared" si="2"/>
        <v/>
      </c>
      <c r="H31">
        <f t="shared" si="3"/>
        <v>0</v>
      </c>
      <c r="I31" t="str">
        <f t="shared" si="4"/>
        <v/>
      </c>
      <c r="J31" t="s">
        <v>550</v>
      </c>
    </row>
    <row r="32" spans="4:12" x14ac:dyDescent="0.25">
      <c r="D32">
        <v>1</v>
      </c>
      <c r="E32" t="str">
        <f t="shared" si="0"/>
        <v>_x000D_</v>
      </c>
      <c r="F32" t="str">
        <f t="shared" si="5"/>
        <v>_x000D_</v>
      </c>
      <c r="G32" t="str">
        <f t="shared" si="2"/>
        <v/>
      </c>
      <c r="H32">
        <f t="shared" si="3"/>
        <v>0</v>
      </c>
      <c r="I32" t="str">
        <f t="shared" si="4"/>
        <v/>
      </c>
      <c r="J32" t="s">
        <v>550</v>
      </c>
    </row>
    <row r="33" spans="4:10" x14ac:dyDescent="0.25">
      <c r="D33">
        <v>1</v>
      </c>
      <c r="E33" t="str">
        <f t="shared" si="0"/>
        <v>_x000D_</v>
      </c>
      <c r="F33" t="str">
        <f t="shared" si="5"/>
        <v>_x000D_</v>
      </c>
      <c r="G33" t="str">
        <f t="shared" si="2"/>
        <v/>
      </c>
      <c r="H33">
        <f t="shared" si="3"/>
        <v>0</v>
      </c>
      <c r="I33" t="str">
        <f t="shared" si="4"/>
        <v/>
      </c>
      <c r="J33" t="s">
        <v>550</v>
      </c>
    </row>
    <row r="34" spans="4:10" x14ac:dyDescent="0.25">
      <c r="D34">
        <v>1</v>
      </c>
      <c r="E34" t="str">
        <f t="shared" si="0"/>
        <v>_x000D_</v>
      </c>
      <c r="F34" t="str">
        <f t="shared" si="5"/>
        <v>_x000D_</v>
      </c>
      <c r="G34" t="str">
        <f t="shared" si="2"/>
        <v/>
      </c>
      <c r="H34">
        <f t="shared" si="3"/>
        <v>0</v>
      </c>
      <c r="I34" t="str">
        <f t="shared" si="4"/>
        <v/>
      </c>
      <c r="J34" t="s">
        <v>550</v>
      </c>
    </row>
    <row r="35" spans="4:10" x14ac:dyDescent="0.25">
      <c r="D35">
        <v>1</v>
      </c>
      <c r="E35" t="str">
        <f t="shared" si="0"/>
        <v>_x000D_</v>
      </c>
      <c r="F35" t="str">
        <f t="shared" si="5"/>
        <v>_x000D_</v>
      </c>
      <c r="G35" t="str">
        <f t="shared" si="2"/>
        <v/>
      </c>
      <c r="H35">
        <f t="shared" si="3"/>
        <v>0</v>
      </c>
      <c r="I35" t="str">
        <f t="shared" si="4"/>
        <v/>
      </c>
      <c r="J35" t="s">
        <v>550</v>
      </c>
    </row>
    <row r="36" spans="4:10" x14ac:dyDescent="0.25">
      <c r="D36">
        <v>1</v>
      </c>
      <c r="E36" t="str">
        <f t="shared" si="0"/>
        <v>_x000D_</v>
      </c>
      <c r="F36" t="str">
        <f t="shared" si="5"/>
        <v>_x000D_</v>
      </c>
      <c r="G36" t="str">
        <f t="shared" si="2"/>
        <v/>
      </c>
      <c r="H36">
        <f t="shared" si="3"/>
        <v>0</v>
      </c>
      <c r="I36" t="str">
        <f t="shared" si="4"/>
        <v/>
      </c>
      <c r="J36" t="s">
        <v>550</v>
      </c>
    </row>
    <row r="37" spans="4:10" x14ac:dyDescent="0.25">
      <c r="D37">
        <v>1</v>
      </c>
      <c r="E37" t="str">
        <f t="shared" si="0"/>
        <v>_x000D_</v>
      </c>
      <c r="F37" t="str">
        <f t="shared" si="5"/>
        <v>_x000D_</v>
      </c>
      <c r="G37" t="str">
        <f t="shared" si="2"/>
        <v/>
      </c>
      <c r="H37">
        <f t="shared" si="3"/>
        <v>0</v>
      </c>
      <c r="I37" t="str">
        <f t="shared" si="4"/>
        <v/>
      </c>
      <c r="J37" t="s">
        <v>550</v>
      </c>
    </row>
    <row r="38" spans="4:10" x14ac:dyDescent="0.25">
      <c r="D38">
        <v>1</v>
      </c>
      <c r="E38" t="str">
        <f t="shared" si="0"/>
        <v>_x000D_</v>
      </c>
      <c r="F38" t="str">
        <f t="shared" si="5"/>
        <v>_x000D_</v>
      </c>
      <c r="G38" t="str">
        <f t="shared" si="2"/>
        <v/>
      </c>
      <c r="H38">
        <f t="shared" si="3"/>
        <v>0</v>
      </c>
      <c r="I38" t="str">
        <f t="shared" si="4"/>
        <v/>
      </c>
      <c r="J38" t="s">
        <v>550</v>
      </c>
    </row>
    <row r="39" spans="4:10" x14ac:dyDescent="0.25">
      <c r="D39">
        <v>1</v>
      </c>
      <c r="E39" t="str">
        <f t="shared" si="0"/>
        <v>_x000D_</v>
      </c>
      <c r="F39" t="str">
        <f t="shared" si="5"/>
        <v>_x000D_</v>
      </c>
      <c r="G39" t="str">
        <f t="shared" si="2"/>
        <v/>
      </c>
      <c r="H39">
        <f t="shared" si="3"/>
        <v>0</v>
      </c>
      <c r="I39" t="str">
        <f t="shared" si="4"/>
        <v/>
      </c>
      <c r="J39" t="s">
        <v>550</v>
      </c>
    </row>
    <row r="40" spans="4:10" x14ac:dyDescent="0.25">
      <c r="D40">
        <v>1</v>
      </c>
      <c r="E40" t="str">
        <f t="shared" si="0"/>
        <v>_x000D_</v>
      </c>
      <c r="F40" t="str">
        <f t="shared" si="5"/>
        <v>_x000D_</v>
      </c>
      <c r="G40" t="str">
        <f t="shared" si="2"/>
        <v/>
      </c>
      <c r="H40">
        <f t="shared" si="3"/>
        <v>0</v>
      </c>
      <c r="I40" t="str">
        <f t="shared" si="4"/>
        <v/>
      </c>
      <c r="J40" t="s">
        <v>550</v>
      </c>
    </row>
    <row r="41" spans="4:10" x14ac:dyDescent="0.25">
      <c r="E41" t="str">
        <f t="shared" si="0"/>
        <v>_x000D_</v>
      </c>
      <c r="F41" t="str">
        <f t="shared" si="5"/>
        <v>_x000D_</v>
      </c>
      <c r="G41" t="str">
        <f t="shared" si="2"/>
        <v/>
      </c>
      <c r="H41">
        <f t="shared" si="3"/>
        <v>0</v>
      </c>
      <c r="I41" t="str">
        <f t="shared" si="4"/>
        <v/>
      </c>
    </row>
    <row r="42" spans="4:10" x14ac:dyDescent="0.25">
      <c r="E42" t="str">
        <f t="shared" si="0"/>
        <v>_x000D_</v>
      </c>
      <c r="F42" t="str">
        <f t="shared" si="5"/>
        <v>_x000D_</v>
      </c>
      <c r="G42" t="str">
        <f t="shared" si="2"/>
        <v/>
      </c>
      <c r="H42">
        <f t="shared" si="3"/>
        <v>0</v>
      </c>
      <c r="I42" t="str">
        <f t="shared" si="4"/>
        <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38152-874D-4135-A487-A8C8EA5A1F5B}">
  <sheetPr codeName="Tabelle94">
    <pageSetUpPr autoPageBreaks="0"/>
  </sheetPr>
  <dimension ref="A1:N118"/>
  <sheetViews>
    <sheetView zoomScale="96" zoomScaleNormal="96" workbookViewId="0">
      <selection activeCell="K2" sqref="K2"/>
    </sheetView>
  </sheetViews>
  <sheetFormatPr baseColWidth="10" defaultRowHeight="15" x14ac:dyDescent="0.25"/>
  <cols>
    <col min="1" max="1" width="18.42578125" customWidth="1"/>
    <col min="5" max="5" width="20" customWidth="1"/>
    <col min="6" max="6" width="31.140625" customWidth="1"/>
    <col min="10" max="10" width="33" customWidth="1"/>
  </cols>
  <sheetData>
    <row r="1" spans="1:14" x14ac:dyDescent="0.25">
      <c r="A1" t="s">
        <v>529</v>
      </c>
      <c r="B1">
        <v>1</v>
      </c>
      <c r="C1" t="s">
        <v>530</v>
      </c>
      <c r="E1" t="s">
        <v>531</v>
      </c>
      <c r="J1" t="s">
        <v>131</v>
      </c>
      <c r="K1" t="s">
        <v>532</v>
      </c>
      <c r="L1">
        <v>1</v>
      </c>
      <c r="M1">
        <v>1</v>
      </c>
      <c r="N1">
        <v>1</v>
      </c>
    </row>
    <row r="2" spans="1:14" x14ac:dyDescent="0.25">
      <c r="A2" t="s">
        <v>533</v>
      </c>
      <c r="J2" t="s">
        <v>534</v>
      </c>
    </row>
    <row r="3" spans="1:14" x14ac:dyDescent="0.25">
      <c r="A3" t="s">
        <v>535</v>
      </c>
      <c r="J3" s="24" t="s">
        <v>133</v>
      </c>
    </row>
    <row r="4" spans="1:14" x14ac:dyDescent="0.25">
      <c r="A4" t="s">
        <v>536</v>
      </c>
      <c r="J4" t="s">
        <v>537</v>
      </c>
    </row>
    <row r="5" spans="1:14" x14ac:dyDescent="0.25">
      <c r="A5" t="s">
        <v>538</v>
      </c>
      <c r="J5" t="s">
        <v>539</v>
      </c>
    </row>
    <row r="6" spans="1:14" x14ac:dyDescent="0.25">
      <c r="A6" t="s">
        <v>540</v>
      </c>
      <c r="J6" t="s">
        <v>541</v>
      </c>
    </row>
    <row r="7" spans="1:14" x14ac:dyDescent="0.25">
      <c r="A7" t="s">
        <v>542</v>
      </c>
      <c r="B7">
        <v>1</v>
      </c>
      <c r="J7" t="s">
        <v>543</v>
      </c>
    </row>
    <row r="8" spans="1:14" x14ac:dyDescent="0.25">
      <c r="A8" t="s">
        <v>544</v>
      </c>
      <c r="J8" t="s">
        <v>545</v>
      </c>
    </row>
    <row r="9" spans="1:14" x14ac:dyDescent="0.25">
      <c r="A9" t="s">
        <v>546</v>
      </c>
      <c r="J9" t="s">
        <v>547</v>
      </c>
    </row>
    <row r="10" spans="1:14" x14ac:dyDescent="0.25">
      <c r="A10" t="s">
        <v>548</v>
      </c>
    </row>
    <row r="12" spans="1:14" x14ac:dyDescent="0.25">
      <c r="C12" s="22"/>
      <c r="D12" s="22"/>
      <c r="E12" s="22"/>
      <c r="F12" s="22"/>
    </row>
    <row r="13" spans="1:14" x14ac:dyDescent="0.25">
      <c r="D13" s="34"/>
      <c r="E13" s="22"/>
      <c r="F13" s="22"/>
    </row>
    <row r="14" spans="1:14" x14ac:dyDescent="0.25">
      <c r="D14" s="34"/>
      <c r="E14" s="22"/>
      <c r="F14" s="22"/>
    </row>
    <row r="15" spans="1:14" x14ac:dyDescent="0.25">
      <c r="D15" s="34"/>
      <c r="E15" s="22"/>
      <c r="F15" s="22"/>
    </row>
    <row r="16" spans="1:14" x14ac:dyDescent="0.25">
      <c r="D16" s="34"/>
      <c r="E16" s="22"/>
      <c r="F16" s="22"/>
    </row>
    <row r="17" spans="4:6" x14ac:dyDescent="0.25">
      <c r="D17" s="34"/>
      <c r="E17" s="22"/>
      <c r="F17" s="22"/>
    </row>
    <row r="18" spans="4:6" x14ac:dyDescent="0.25">
      <c r="D18" s="34"/>
      <c r="E18" s="22"/>
      <c r="F18" s="22"/>
    </row>
    <row r="19" spans="4:6" x14ac:dyDescent="0.25">
      <c r="D19" s="34"/>
      <c r="E19" s="22"/>
      <c r="F19" s="22"/>
    </row>
    <row r="20" spans="4:6" x14ac:dyDescent="0.25">
      <c r="D20" s="34"/>
      <c r="E20" s="22"/>
      <c r="F20" s="22"/>
    </row>
    <row r="21" spans="4:6" x14ac:dyDescent="0.25">
      <c r="D21" s="34"/>
      <c r="E21" s="22"/>
      <c r="F21" s="22"/>
    </row>
    <row r="22" spans="4:6" x14ac:dyDescent="0.25">
      <c r="D22" s="34"/>
      <c r="E22" s="22"/>
      <c r="F22" s="22"/>
    </row>
    <row r="23" spans="4:6" x14ac:dyDescent="0.25">
      <c r="D23" s="34"/>
      <c r="E23" s="22"/>
      <c r="F23" s="22"/>
    </row>
    <row r="24" spans="4:6" x14ac:dyDescent="0.25">
      <c r="D24" s="34"/>
      <c r="E24" s="22"/>
      <c r="F24" s="22"/>
    </row>
    <row r="25" spans="4:6" x14ac:dyDescent="0.25">
      <c r="D25" s="34"/>
      <c r="E25" s="22"/>
      <c r="F25" s="22"/>
    </row>
    <row r="26" spans="4:6" x14ac:dyDescent="0.25">
      <c r="D26" s="34"/>
      <c r="E26" s="22"/>
      <c r="F26" s="22"/>
    </row>
    <row r="118" spans="2:2" x14ac:dyDescent="0.25">
      <c r="B118">
        <v>2</v>
      </c>
    </row>
  </sheetData>
  <pageMargins left="0.7" right="0.7" top="0.78740157499999996" bottom="0.78740157499999996"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DC8EC-B006-43E4-A5B3-FF87B5509FCE}">
  <sheetPr codeName="Tabelle70"/>
  <dimension ref="B1:U274"/>
  <sheetViews>
    <sheetView topLeftCell="A12" zoomScale="70" zoomScaleNormal="70" workbookViewId="0">
      <selection activeCell="J44" sqref="J44"/>
    </sheetView>
  </sheetViews>
  <sheetFormatPr baseColWidth="10" defaultRowHeight="15" x14ac:dyDescent="0.25"/>
  <cols>
    <col min="2" max="2" width="15.42578125" style="20" bestFit="1" customWidth="1"/>
    <col min="3" max="3" width="8.140625" style="20" bestFit="1" customWidth="1"/>
    <col min="4" max="4" width="14.140625" style="20" bestFit="1" customWidth="1"/>
    <col min="5" max="5" width="14.7109375" style="20" bestFit="1" customWidth="1"/>
    <col min="6" max="7" width="20.28515625" style="20" bestFit="1" customWidth="1"/>
    <col min="8" max="8" width="17.5703125" style="20" bestFit="1" customWidth="1"/>
    <col min="9" max="9" width="10" style="20" bestFit="1" customWidth="1"/>
    <col min="10" max="10" width="20.85546875" style="20" bestFit="1" customWidth="1"/>
  </cols>
  <sheetData>
    <row r="1" spans="2:10" ht="15.75" thickBot="1" x14ac:dyDescent="0.3"/>
    <row r="2" spans="2:10" ht="24" thickBot="1" x14ac:dyDescent="0.3">
      <c r="B2" s="36"/>
      <c r="C2" s="37" t="s">
        <v>551</v>
      </c>
      <c r="D2" s="37" t="s">
        <v>552</v>
      </c>
      <c r="E2" s="37">
        <v>411</v>
      </c>
      <c r="F2" s="37" t="s">
        <v>553</v>
      </c>
      <c r="G2" s="37" t="s">
        <v>554</v>
      </c>
      <c r="H2" s="37" t="s">
        <v>555</v>
      </c>
      <c r="I2" s="37" t="s">
        <v>131</v>
      </c>
      <c r="J2" s="37" t="s">
        <v>143</v>
      </c>
    </row>
    <row r="3" spans="2:10" ht="24" thickTop="1" x14ac:dyDescent="0.25">
      <c r="B3" s="50"/>
      <c r="C3" s="53">
        <v>1</v>
      </c>
      <c r="D3" s="53" t="s">
        <v>556</v>
      </c>
      <c r="E3" s="50"/>
      <c r="F3" s="50"/>
      <c r="G3" s="50"/>
      <c r="H3" s="50"/>
      <c r="I3" s="53">
        <v>0</v>
      </c>
      <c r="J3" s="38" t="s">
        <v>557</v>
      </c>
    </row>
    <row r="4" spans="2:10" ht="23.25" x14ac:dyDescent="0.25">
      <c r="B4" s="51"/>
      <c r="C4" s="54"/>
      <c r="D4" s="54"/>
      <c r="E4" s="51"/>
      <c r="F4" s="51"/>
      <c r="G4" s="51"/>
      <c r="H4" s="51"/>
      <c r="I4" s="54"/>
      <c r="J4" s="39" t="s">
        <v>558</v>
      </c>
    </row>
    <row r="5" spans="2:10" ht="24" thickBot="1" x14ac:dyDescent="0.3">
      <c r="B5" s="52"/>
      <c r="C5" s="55"/>
      <c r="D5" s="55"/>
      <c r="E5" s="52"/>
      <c r="F5" s="52"/>
      <c r="G5" s="52"/>
      <c r="H5" s="52"/>
      <c r="I5" s="55"/>
      <c r="J5" s="40" t="s">
        <v>559</v>
      </c>
    </row>
    <row r="6" spans="2:10" ht="24" thickBot="1" x14ac:dyDescent="0.3">
      <c r="B6" s="41" t="s">
        <v>560</v>
      </c>
      <c r="C6" s="41">
        <v>1</v>
      </c>
      <c r="D6" s="41" t="s">
        <v>561</v>
      </c>
      <c r="E6" s="41" t="s">
        <v>562</v>
      </c>
      <c r="F6" s="41" t="s">
        <v>563</v>
      </c>
      <c r="G6" s="41" t="s">
        <v>564</v>
      </c>
      <c r="H6" s="41" t="s">
        <v>565</v>
      </c>
      <c r="I6" s="42" t="s">
        <v>566</v>
      </c>
      <c r="J6" s="42"/>
    </row>
    <row r="7" spans="2:10" ht="24" thickBot="1" x14ac:dyDescent="0.3">
      <c r="B7" s="43" t="s">
        <v>567</v>
      </c>
      <c r="C7" s="43">
        <v>1</v>
      </c>
      <c r="D7" s="43" t="s">
        <v>568</v>
      </c>
      <c r="E7" s="43" t="s">
        <v>569</v>
      </c>
      <c r="F7" s="43" t="s">
        <v>570</v>
      </c>
      <c r="G7" s="43" t="s">
        <v>571</v>
      </c>
      <c r="H7" s="43" t="s">
        <v>572</v>
      </c>
      <c r="I7" s="44" t="s">
        <v>573</v>
      </c>
      <c r="J7" s="44"/>
    </row>
    <row r="8" spans="2:10" ht="24" thickBot="1" x14ac:dyDescent="0.3">
      <c r="B8" s="42"/>
      <c r="C8" s="42"/>
      <c r="D8" s="41" t="s">
        <v>574</v>
      </c>
      <c r="E8" s="41" t="s">
        <v>575</v>
      </c>
      <c r="F8" s="41" t="s">
        <v>576</v>
      </c>
      <c r="G8" s="41" t="s">
        <v>577</v>
      </c>
      <c r="H8" s="42"/>
      <c r="I8" s="42"/>
      <c r="J8" s="42"/>
    </row>
    <row r="9" spans="2:10" ht="24" thickBot="1" x14ac:dyDescent="0.3">
      <c r="B9" s="42"/>
      <c r="C9" s="42"/>
      <c r="D9" s="41"/>
      <c r="E9" s="41"/>
      <c r="F9" s="41"/>
      <c r="G9" s="41"/>
      <c r="H9" s="42"/>
      <c r="I9" s="42"/>
      <c r="J9" s="42"/>
    </row>
    <row r="10" spans="2:10" ht="24" thickBot="1" x14ac:dyDescent="0.3">
      <c r="B10" s="42"/>
      <c r="C10" s="42"/>
      <c r="D10" s="41"/>
      <c r="E10" s="41"/>
      <c r="F10" s="41"/>
      <c r="G10" s="41"/>
      <c r="H10" s="42"/>
      <c r="I10" s="42"/>
      <c r="J10" s="42"/>
    </row>
    <row r="11" spans="2:10" ht="24" thickBot="1" x14ac:dyDescent="0.3">
      <c r="B11" s="43" t="s">
        <v>578</v>
      </c>
      <c r="C11" s="44"/>
      <c r="D11" s="43" t="s">
        <v>579</v>
      </c>
      <c r="E11" s="44"/>
      <c r="F11" s="44"/>
      <c r="G11" s="44"/>
      <c r="H11" s="44"/>
      <c r="I11" s="44"/>
      <c r="J11" s="44"/>
    </row>
    <row r="12" spans="2:10" ht="70.5" thickBot="1" x14ac:dyDescent="0.3">
      <c r="B12" s="41" t="s">
        <v>560</v>
      </c>
      <c r="C12" s="42"/>
      <c r="D12" s="45" t="s">
        <v>580</v>
      </c>
      <c r="E12" s="42"/>
      <c r="F12" s="42"/>
      <c r="G12" s="42"/>
      <c r="H12" s="42"/>
      <c r="I12" s="42"/>
      <c r="J12" s="42"/>
    </row>
    <row r="13" spans="2:10" ht="24" thickBot="1" x14ac:dyDescent="0.3">
      <c r="B13" s="43" t="s">
        <v>567</v>
      </c>
    </row>
    <row r="14" spans="2:10" ht="24" thickBot="1" x14ac:dyDescent="0.3">
      <c r="B14" s="44"/>
      <c r="C14" s="43">
        <v>1</v>
      </c>
      <c r="D14" s="43" t="s">
        <v>556</v>
      </c>
      <c r="E14" s="44"/>
      <c r="F14" s="44"/>
      <c r="G14" s="44"/>
      <c r="H14" s="43" t="s">
        <v>556</v>
      </c>
      <c r="I14" s="43">
        <v>0</v>
      </c>
      <c r="J14" s="43" t="s">
        <v>559</v>
      </c>
    </row>
    <row r="16" spans="2:10" x14ac:dyDescent="0.25">
      <c r="C16" s="20" t="s">
        <v>551</v>
      </c>
      <c r="D16" s="20" t="s">
        <v>552</v>
      </c>
      <c r="E16" s="20">
        <v>411</v>
      </c>
      <c r="F16" s="20" t="s">
        <v>553</v>
      </c>
      <c r="G16" s="20" t="s">
        <v>554</v>
      </c>
      <c r="H16" s="20" t="s">
        <v>555</v>
      </c>
      <c r="I16" s="20" t="s">
        <v>131</v>
      </c>
      <c r="J16" s="20" t="s">
        <v>143</v>
      </c>
    </row>
    <row r="17" spans="2:21" x14ac:dyDescent="0.25">
      <c r="C17" s="20">
        <v>1</v>
      </c>
      <c r="D17" s="20" t="s">
        <v>556</v>
      </c>
      <c r="I17" s="20">
        <v>0</v>
      </c>
      <c r="J17" s="20" t="s">
        <v>557</v>
      </c>
    </row>
    <row r="18" spans="2:21" x14ac:dyDescent="0.25">
      <c r="J18" s="20" t="s">
        <v>558</v>
      </c>
    </row>
    <row r="19" spans="2:21" x14ac:dyDescent="0.25">
      <c r="J19" s="20" t="s">
        <v>559</v>
      </c>
    </row>
    <row r="20" spans="2:21" x14ac:dyDescent="0.25">
      <c r="B20" s="20" t="s">
        <v>560</v>
      </c>
      <c r="C20" s="20">
        <v>1</v>
      </c>
      <c r="D20" s="20" t="s">
        <v>561</v>
      </c>
      <c r="E20" s="20" t="s">
        <v>562</v>
      </c>
      <c r="F20" s="20" t="s">
        <v>563</v>
      </c>
      <c r="G20" s="20" t="s">
        <v>564</v>
      </c>
      <c r="H20" s="20" t="s">
        <v>565</v>
      </c>
    </row>
    <row r="21" spans="2:21" x14ac:dyDescent="0.25">
      <c r="B21" s="20" t="s">
        <v>567</v>
      </c>
      <c r="C21" s="20">
        <v>1</v>
      </c>
      <c r="D21" s="20" t="s">
        <v>568</v>
      </c>
      <c r="E21" s="20" t="s">
        <v>569</v>
      </c>
      <c r="F21" s="20" t="s">
        <v>570</v>
      </c>
      <c r="G21" s="20" t="s">
        <v>571</v>
      </c>
      <c r="H21" s="20" t="s">
        <v>572</v>
      </c>
    </row>
    <row r="22" spans="2:21" x14ac:dyDescent="0.25">
      <c r="D22" s="20" t="s">
        <v>574</v>
      </c>
      <c r="E22" s="20" t="s">
        <v>575</v>
      </c>
      <c r="F22" s="20" t="s">
        <v>576</v>
      </c>
      <c r="G22" s="20" t="s">
        <v>577</v>
      </c>
    </row>
    <row r="23" spans="2:21" x14ac:dyDescent="0.25">
      <c r="D23">
        <v>2</v>
      </c>
      <c r="U23" s="21" t="s">
        <v>581</v>
      </c>
    </row>
    <row r="24" spans="2:21" x14ac:dyDescent="0.25">
      <c r="U24" s="21" t="s">
        <v>582</v>
      </c>
    </row>
    <row r="25" spans="2:21" x14ac:dyDescent="0.25">
      <c r="B25" s="20" t="s">
        <v>578</v>
      </c>
      <c r="D25" s="20" t="s">
        <v>579</v>
      </c>
      <c r="U25" s="21" t="s">
        <v>583</v>
      </c>
    </row>
    <row r="26" spans="2:21" x14ac:dyDescent="0.25">
      <c r="B26" s="20" t="s">
        <v>560</v>
      </c>
      <c r="C26"/>
      <c r="D26" s="20" t="s">
        <v>584</v>
      </c>
      <c r="E26"/>
      <c r="F26"/>
      <c r="G26"/>
      <c r="H26"/>
      <c r="I26"/>
      <c r="J26"/>
      <c r="U26" s="22">
        <v>3</v>
      </c>
    </row>
    <row r="27" spans="2:21" x14ac:dyDescent="0.25">
      <c r="B27" s="20" t="s">
        <v>567</v>
      </c>
      <c r="C27"/>
      <c r="D27" s="20">
        <f>C20</f>
        <v>1</v>
      </c>
      <c r="E27"/>
      <c r="F27"/>
      <c r="G27"/>
      <c r="H27"/>
      <c r="I27"/>
      <c r="J27"/>
      <c r="U27" s="22" t="s">
        <v>585</v>
      </c>
    </row>
    <row r="28" spans="2:21" x14ac:dyDescent="0.25">
      <c r="C28" s="20">
        <v>1</v>
      </c>
      <c r="D28" s="20" t="s">
        <v>556</v>
      </c>
      <c r="H28" s="20" t="s">
        <v>556</v>
      </c>
      <c r="I28" s="20">
        <v>0</v>
      </c>
      <c r="J28" s="20" t="s">
        <v>559</v>
      </c>
      <c r="U28" s="22" t="s">
        <v>586</v>
      </c>
    </row>
    <row r="29" spans="2:21" x14ac:dyDescent="0.25">
      <c r="H29" s="20" t="s">
        <v>587</v>
      </c>
      <c r="I29">
        <v>10</v>
      </c>
      <c r="U29" s="22" t="s">
        <v>588</v>
      </c>
    </row>
    <row r="30" spans="2:21" x14ac:dyDescent="0.25">
      <c r="H30" s="20" t="s">
        <v>589</v>
      </c>
      <c r="I30">
        <v>10</v>
      </c>
    </row>
    <row r="31" spans="2:21" x14ac:dyDescent="0.25">
      <c r="D31">
        <v>2</v>
      </c>
      <c r="E31">
        <v>7</v>
      </c>
      <c r="F31">
        <v>49</v>
      </c>
      <c r="G31">
        <f>7*49</f>
        <v>343</v>
      </c>
    </row>
    <row r="32" spans="2:21" x14ac:dyDescent="0.25">
      <c r="D32">
        <v>15</v>
      </c>
      <c r="E32">
        <v>15</v>
      </c>
      <c r="F32">
        <f>15*15</f>
        <v>225</v>
      </c>
      <c r="G32">
        <f>15*15*15</f>
        <v>3375</v>
      </c>
      <c r="H32" s="20" t="s">
        <v>581</v>
      </c>
      <c r="I32" s="20" t="s">
        <v>582</v>
      </c>
      <c r="J32" s="20" t="s">
        <v>583</v>
      </c>
      <c r="K32">
        <v>3</v>
      </c>
      <c r="L32" t="s">
        <v>585</v>
      </c>
      <c r="M32" t="s">
        <v>586</v>
      </c>
      <c r="N32" t="s">
        <v>588</v>
      </c>
    </row>
    <row r="33" spans="3:19" x14ac:dyDescent="0.25">
      <c r="D33"/>
      <c r="E33"/>
      <c r="F33"/>
      <c r="G33"/>
    </row>
    <row r="34" spans="3:19" x14ac:dyDescent="0.25">
      <c r="C34" s="22">
        <v>1</v>
      </c>
      <c r="D34">
        <f>$D$31*$I$29*$C34</f>
        <v>20</v>
      </c>
      <c r="E34">
        <f>$E$31*$I$29*$C34</f>
        <v>70</v>
      </c>
      <c r="F34">
        <f>$F$31*$I$29*$C34</f>
        <v>490</v>
      </c>
      <c r="G34">
        <f>$G$31*$I$29*$C34</f>
        <v>3430</v>
      </c>
      <c r="H34" s="20">
        <v>1</v>
      </c>
      <c r="I34" s="20">
        <v>2</v>
      </c>
      <c r="J34" s="20">
        <v>9</v>
      </c>
      <c r="K34">
        <v>58</v>
      </c>
      <c r="L34" t="s">
        <v>590</v>
      </c>
      <c r="M34" t="s">
        <v>591</v>
      </c>
      <c r="N34" t="s">
        <v>592</v>
      </c>
      <c r="O34" t="s">
        <v>593</v>
      </c>
      <c r="P34">
        <v>1</v>
      </c>
      <c r="Q34">
        <v>2</v>
      </c>
      <c r="R34">
        <v>9</v>
      </c>
      <c r="S34">
        <v>58</v>
      </c>
    </row>
    <row r="35" spans="3:19" x14ac:dyDescent="0.25">
      <c r="C35" s="21"/>
      <c r="D35">
        <f>$D$32*$I$30*$C34</f>
        <v>150</v>
      </c>
      <c r="E35">
        <f>$E$32*$I$30*$C34</f>
        <v>150</v>
      </c>
      <c r="F35">
        <f>$F$32*$I$30*$C34</f>
        <v>2250</v>
      </c>
      <c r="G35">
        <f>$G$32*$I$30*$C34</f>
        <v>33750</v>
      </c>
      <c r="H35" s="20">
        <v>3</v>
      </c>
      <c r="I35" s="20">
        <v>3</v>
      </c>
      <c r="J35" s="20">
        <v>38</v>
      </c>
      <c r="K35">
        <v>563</v>
      </c>
      <c r="L35" t="s">
        <v>594</v>
      </c>
      <c r="M35" t="s">
        <v>594</v>
      </c>
      <c r="N35" t="s">
        <v>595</v>
      </c>
      <c r="O35" t="s">
        <v>596</v>
      </c>
      <c r="P35">
        <v>3</v>
      </c>
      <c r="Q35">
        <v>3</v>
      </c>
      <c r="R35">
        <v>38</v>
      </c>
      <c r="S35">
        <v>9.4</v>
      </c>
    </row>
    <row r="36" spans="3:19" x14ac:dyDescent="0.25">
      <c r="C36" s="22">
        <v>2</v>
      </c>
      <c r="D36">
        <f>$D$31*$I$29*$C36</f>
        <v>40</v>
      </c>
      <c r="E36">
        <f>$E$31*$I$29*$C36</f>
        <v>140</v>
      </c>
      <c r="F36">
        <f>$F$31*$I$29*$C36</f>
        <v>980</v>
      </c>
      <c r="G36">
        <f>$G$31*$I$29*$C36</f>
        <v>6860</v>
      </c>
      <c r="H36" s="20">
        <v>1</v>
      </c>
      <c r="I36" s="20">
        <v>3</v>
      </c>
      <c r="J36" s="20">
        <v>17</v>
      </c>
      <c r="K36">
        <v>115</v>
      </c>
      <c r="L36" t="s">
        <v>590</v>
      </c>
      <c r="M36" t="s">
        <v>594</v>
      </c>
      <c r="N36" t="s">
        <v>597</v>
      </c>
      <c r="O36" t="s">
        <v>598</v>
      </c>
      <c r="P36">
        <v>1</v>
      </c>
      <c r="Q36">
        <v>3</v>
      </c>
      <c r="R36">
        <v>17</v>
      </c>
      <c r="S36">
        <v>2</v>
      </c>
    </row>
    <row r="37" spans="3:19" x14ac:dyDescent="0.25">
      <c r="C37" s="21"/>
      <c r="D37">
        <f>$D$32*$I$30*$C36</f>
        <v>300</v>
      </c>
      <c r="E37">
        <f>$E$32*$I$30*$C36</f>
        <v>300</v>
      </c>
      <c r="F37">
        <f>$F$32*$I$30*$C36</f>
        <v>4500</v>
      </c>
      <c r="G37">
        <f>$G$32*$I$30*$C36</f>
        <v>67500</v>
      </c>
      <c r="H37" s="20">
        <v>5</v>
      </c>
      <c r="I37" s="20">
        <v>5</v>
      </c>
      <c r="J37" s="20">
        <v>75</v>
      </c>
      <c r="K37">
        <v>1125</v>
      </c>
      <c r="L37" t="s">
        <v>599</v>
      </c>
      <c r="M37" t="s">
        <v>599</v>
      </c>
      <c r="N37" t="s">
        <v>600</v>
      </c>
      <c r="O37" t="s">
        <v>601</v>
      </c>
      <c r="P37">
        <v>5</v>
      </c>
      <c r="Q37">
        <v>5</v>
      </c>
      <c r="R37">
        <v>75</v>
      </c>
      <c r="S37">
        <v>18.8</v>
      </c>
    </row>
    <row r="38" spans="3:19" x14ac:dyDescent="0.25">
      <c r="C38" s="22">
        <v>3</v>
      </c>
      <c r="D38">
        <f>$D$31*$I$29*$C38</f>
        <v>60</v>
      </c>
      <c r="E38">
        <f>$E$31*$I$29*$C38</f>
        <v>210</v>
      </c>
      <c r="F38">
        <f>$F$31*$I$29*$C38</f>
        <v>1470</v>
      </c>
      <c r="G38">
        <f>$G$31*$I$29*$C38</f>
        <v>10290</v>
      </c>
      <c r="H38" s="20">
        <v>1</v>
      </c>
      <c r="I38" s="20">
        <v>4</v>
      </c>
      <c r="J38" s="20">
        <v>25</v>
      </c>
      <c r="K38">
        <v>172</v>
      </c>
      <c r="L38" t="s">
        <v>590</v>
      </c>
      <c r="M38" t="s">
        <v>602</v>
      </c>
      <c r="N38" t="s">
        <v>603</v>
      </c>
      <c r="O38" t="s">
        <v>604</v>
      </c>
      <c r="P38">
        <v>1</v>
      </c>
      <c r="Q38">
        <v>4</v>
      </c>
      <c r="R38">
        <v>25</v>
      </c>
      <c r="S38">
        <v>2.9</v>
      </c>
    </row>
    <row r="39" spans="3:19" x14ac:dyDescent="0.25">
      <c r="C39" s="22"/>
      <c r="D39">
        <f>$D$32*$I$30*$C38</f>
        <v>450</v>
      </c>
      <c r="E39">
        <f>$E$32*$I$30*$C38</f>
        <v>450</v>
      </c>
      <c r="F39">
        <f>$F$32*$I$30*$C38</f>
        <v>6750</v>
      </c>
      <c r="G39">
        <f>$G$32*$I$30*$C38</f>
        <v>101250</v>
      </c>
      <c r="H39" s="20">
        <v>8</v>
      </c>
      <c r="I39" s="20">
        <v>8</v>
      </c>
      <c r="J39" s="20">
        <v>113</v>
      </c>
      <c r="K39">
        <v>1688</v>
      </c>
      <c r="L39" t="s">
        <v>605</v>
      </c>
      <c r="M39" t="s">
        <v>605</v>
      </c>
      <c r="N39" t="s">
        <v>606</v>
      </c>
      <c r="O39" t="s">
        <v>607</v>
      </c>
      <c r="P39">
        <v>8</v>
      </c>
      <c r="Q39">
        <v>8</v>
      </c>
      <c r="R39">
        <v>1.9000000000000001</v>
      </c>
      <c r="S39">
        <v>28.200000000000003</v>
      </c>
    </row>
    <row r="40" spans="3:19" x14ac:dyDescent="0.25">
      <c r="C40" s="21">
        <v>4</v>
      </c>
      <c r="D40">
        <f>$D$31*$I$29*$C40</f>
        <v>80</v>
      </c>
      <c r="E40">
        <f>$E$31*$I$29*$C40</f>
        <v>280</v>
      </c>
      <c r="F40">
        <f>$F$31*$I$29*$C40</f>
        <v>1960</v>
      </c>
      <c r="G40">
        <f>$G$31*$I$29*$C40</f>
        <v>13720</v>
      </c>
      <c r="H40" s="20">
        <v>2</v>
      </c>
      <c r="I40" s="20">
        <v>5</v>
      </c>
      <c r="J40" s="20">
        <v>33</v>
      </c>
      <c r="K40">
        <v>229</v>
      </c>
      <c r="L40" t="s">
        <v>591</v>
      </c>
      <c r="M40" t="s">
        <v>599</v>
      </c>
      <c r="N40" t="s">
        <v>608</v>
      </c>
      <c r="O40" t="s">
        <v>609</v>
      </c>
      <c r="P40">
        <v>2</v>
      </c>
      <c r="Q40">
        <v>5</v>
      </c>
      <c r="R40">
        <v>33</v>
      </c>
      <c r="S40">
        <v>3.9</v>
      </c>
    </row>
    <row r="41" spans="3:19" x14ac:dyDescent="0.25">
      <c r="C41" s="22"/>
      <c r="D41">
        <f>$D$32*$I$30*$C40</f>
        <v>600</v>
      </c>
      <c r="E41">
        <f>$E$32*$I$30*$C40</f>
        <v>600</v>
      </c>
      <c r="F41">
        <f>$F$32*$I$30*$C40</f>
        <v>9000</v>
      </c>
      <c r="G41">
        <f>$G$32*$I$30*$C40</f>
        <v>135000</v>
      </c>
      <c r="H41" s="20">
        <v>10</v>
      </c>
      <c r="I41" s="20">
        <v>10</v>
      </c>
      <c r="J41" s="20">
        <v>150</v>
      </c>
      <c r="K41">
        <v>2250</v>
      </c>
      <c r="L41" t="s">
        <v>610</v>
      </c>
      <c r="M41" t="s">
        <v>610</v>
      </c>
      <c r="N41" t="s">
        <v>611</v>
      </c>
      <c r="O41" t="s">
        <v>612</v>
      </c>
      <c r="P41">
        <v>10</v>
      </c>
      <c r="Q41">
        <v>10</v>
      </c>
      <c r="R41">
        <v>2.5</v>
      </c>
      <c r="S41">
        <v>37.5</v>
      </c>
    </row>
    <row r="42" spans="3:19" x14ac:dyDescent="0.25">
      <c r="C42" s="21">
        <v>5</v>
      </c>
      <c r="D42">
        <f>$D$31*$I$29*$C42</f>
        <v>100</v>
      </c>
      <c r="E42">
        <f>$E$31*$I$29*$C42</f>
        <v>350</v>
      </c>
      <c r="F42">
        <f>$F$31*$I$29*$C42</f>
        <v>2450</v>
      </c>
      <c r="G42">
        <f>$G$31*$I$29*$C42</f>
        <v>17150</v>
      </c>
      <c r="H42" s="20">
        <v>2</v>
      </c>
      <c r="I42" s="20">
        <v>6</v>
      </c>
      <c r="J42" s="20">
        <v>41</v>
      </c>
      <c r="K42">
        <v>286</v>
      </c>
      <c r="L42" t="s">
        <v>591</v>
      </c>
      <c r="M42" t="s">
        <v>613</v>
      </c>
      <c r="N42" t="s">
        <v>614</v>
      </c>
      <c r="O42" t="s">
        <v>615</v>
      </c>
      <c r="P42">
        <v>2</v>
      </c>
      <c r="Q42">
        <v>6</v>
      </c>
      <c r="R42">
        <v>41</v>
      </c>
      <c r="S42">
        <v>4.8</v>
      </c>
    </row>
    <row r="43" spans="3:19" x14ac:dyDescent="0.25">
      <c r="C43" s="22"/>
      <c r="D43">
        <f>$D$32*$I$30*$C42</f>
        <v>750</v>
      </c>
      <c r="E43">
        <f>$E$32*$I$30*$C42</f>
        <v>750</v>
      </c>
      <c r="F43">
        <f>$F$32*$I$30*$C42</f>
        <v>11250</v>
      </c>
      <c r="G43">
        <f>$G$32*$I$30*$C42</f>
        <v>168750</v>
      </c>
      <c r="H43" s="20">
        <v>13</v>
      </c>
      <c r="I43" s="20">
        <v>13</v>
      </c>
      <c r="J43" s="20">
        <v>188</v>
      </c>
      <c r="K43">
        <v>2813</v>
      </c>
      <c r="L43" t="s">
        <v>616</v>
      </c>
      <c r="M43" t="s">
        <v>616</v>
      </c>
      <c r="N43" t="s">
        <v>617</v>
      </c>
      <c r="O43" t="s">
        <v>618</v>
      </c>
      <c r="P43">
        <v>13</v>
      </c>
      <c r="Q43">
        <v>13</v>
      </c>
      <c r="R43">
        <v>3.2</v>
      </c>
      <c r="S43">
        <v>46.9</v>
      </c>
    </row>
    <row r="44" spans="3:19" x14ac:dyDescent="0.25">
      <c r="C44" s="22">
        <v>6</v>
      </c>
      <c r="D44">
        <f>$D$31*$I$29*$C44</f>
        <v>120</v>
      </c>
      <c r="E44">
        <f>$E$31*$I$29*$C44</f>
        <v>420</v>
      </c>
      <c r="F44">
        <f>$F$31*$I$29*$C44</f>
        <v>2940</v>
      </c>
      <c r="G44">
        <f>$G$31*$I$29*$C44</f>
        <v>20580</v>
      </c>
      <c r="H44" s="20">
        <v>2</v>
      </c>
      <c r="I44" s="20">
        <v>7</v>
      </c>
      <c r="J44" s="20">
        <v>49</v>
      </c>
      <c r="K44">
        <v>343</v>
      </c>
      <c r="L44" t="s">
        <v>591</v>
      </c>
      <c r="M44" t="s">
        <v>619</v>
      </c>
      <c r="N44" t="s">
        <v>620</v>
      </c>
      <c r="O44" t="s">
        <v>621</v>
      </c>
      <c r="P44">
        <v>2</v>
      </c>
      <c r="Q44">
        <v>7</v>
      </c>
      <c r="R44">
        <v>49</v>
      </c>
      <c r="S44">
        <v>5.8</v>
      </c>
    </row>
    <row r="45" spans="3:19" x14ac:dyDescent="0.25">
      <c r="C45" s="21"/>
      <c r="D45">
        <f>$D$32*$I$30*$C44</f>
        <v>900</v>
      </c>
      <c r="E45">
        <f>$E$32*$I$30*$C44</f>
        <v>900</v>
      </c>
      <c r="F45">
        <f>$F$32*$I$30*$C44</f>
        <v>13500</v>
      </c>
      <c r="G45">
        <f>$G$32*$I$30*$C44</f>
        <v>202500</v>
      </c>
      <c r="H45" s="20">
        <v>15</v>
      </c>
      <c r="I45" s="20">
        <v>15</v>
      </c>
      <c r="J45" s="20">
        <v>225</v>
      </c>
      <c r="K45">
        <v>3375</v>
      </c>
      <c r="L45" t="s">
        <v>622</v>
      </c>
      <c r="M45" t="s">
        <v>622</v>
      </c>
      <c r="N45" t="s">
        <v>623</v>
      </c>
      <c r="O45" t="s">
        <v>624</v>
      </c>
      <c r="P45">
        <v>15</v>
      </c>
      <c r="Q45">
        <v>15</v>
      </c>
      <c r="R45">
        <v>3.8000000000000003</v>
      </c>
      <c r="S45">
        <v>56.300000000000004</v>
      </c>
    </row>
    <row r="46" spans="3:19" x14ac:dyDescent="0.25">
      <c r="C46" s="22">
        <v>7</v>
      </c>
      <c r="D46">
        <f>$D$31*$I$29*$C46</f>
        <v>140</v>
      </c>
      <c r="E46">
        <f>$E$31*$I$29*$C46</f>
        <v>490</v>
      </c>
      <c r="F46">
        <f>$F$31*$I$29*$C46</f>
        <v>3430</v>
      </c>
      <c r="G46">
        <f>$G$31*$I$29*$C46</f>
        <v>24010</v>
      </c>
      <c r="H46" s="20">
        <v>3</v>
      </c>
      <c r="I46" s="20">
        <v>9</v>
      </c>
      <c r="J46" s="20">
        <v>58</v>
      </c>
      <c r="K46">
        <v>401</v>
      </c>
      <c r="L46" t="s">
        <v>594</v>
      </c>
      <c r="M46" t="s">
        <v>592</v>
      </c>
      <c r="N46" t="s">
        <v>593</v>
      </c>
      <c r="O46" t="s">
        <v>625</v>
      </c>
      <c r="P46">
        <v>3</v>
      </c>
      <c r="Q46">
        <v>9</v>
      </c>
      <c r="R46">
        <v>58</v>
      </c>
      <c r="S46">
        <v>6.6999999999999993</v>
      </c>
    </row>
    <row r="47" spans="3:19" x14ac:dyDescent="0.25">
      <c r="C47" s="21"/>
      <c r="D47">
        <f>$D$32*$I$30*$C46</f>
        <v>1050</v>
      </c>
      <c r="E47">
        <f>$E$32*$I$30*$C46</f>
        <v>1050</v>
      </c>
      <c r="F47">
        <f>$F$32*$I$30*$C46</f>
        <v>15750</v>
      </c>
      <c r="G47">
        <f>$G$32*$I$30*$C46</f>
        <v>236250</v>
      </c>
      <c r="H47" s="20">
        <v>18</v>
      </c>
      <c r="I47" s="20">
        <v>18</v>
      </c>
      <c r="J47" s="20">
        <v>263</v>
      </c>
      <c r="K47">
        <v>3938</v>
      </c>
      <c r="L47" t="s">
        <v>626</v>
      </c>
      <c r="M47" t="s">
        <v>626</v>
      </c>
      <c r="N47" t="s">
        <v>627</v>
      </c>
      <c r="O47" t="s">
        <v>628</v>
      </c>
      <c r="P47">
        <v>18</v>
      </c>
      <c r="Q47">
        <v>18</v>
      </c>
      <c r="R47">
        <v>4.3999999999999995</v>
      </c>
      <c r="S47">
        <v>65.699999999999989</v>
      </c>
    </row>
    <row r="48" spans="3:19" x14ac:dyDescent="0.25">
      <c r="C48" s="22">
        <v>8</v>
      </c>
      <c r="D48">
        <f>$D$31*$I$29*$C48</f>
        <v>160</v>
      </c>
      <c r="E48">
        <f>$E$31*$I$29*$C48</f>
        <v>560</v>
      </c>
      <c r="F48">
        <f>$F$31*$I$29*$C48</f>
        <v>3920</v>
      </c>
      <c r="G48">
        <f>$G$31*$I$29*$C48</f>
        <v>27440</v>
      </c>
      <c r="H48" s="20">
        <v>3</v>
      </c>
      <c r="I48" s="20">
        <v>10</v>
      </c>
      <c r="J48" s="20">
        <v>66</v>
      </c>
      <c r="K48">
        <v>458</v>
      </c>
      <c r="L48" t="s">
        <v>594</v>
      </c>
      <c r="M48" t="s">
        <v>610</v>
      </c>
      <c r="N48" t="s">
        <v>629</v>
      </c>
      <c r="O48" t="s">
        <v>630</v>
      </c>
      <c r="P48">
        <v>3</v>
      </c>
      <c r="Q48">
        <v>10</v>
      </c>
      <c r="R48">
        <v>66</v>
      </c>
      <c r="S48">
        <v>7.6999999999999993</v>
      </c>
    </row>
    <row r="49" spans="3:19" x14ac:dyDescent="0.25">
      <c r="C49" s="22"/>
      <c r="D49">
        <f>$D$32*$I$30*$C48</f>
        <v>1200</v>
      </c>
      <c r="E49">
        <f>$E$32*$I$30*$C48</f>
        <v>1200</v>
      </c>
      <c r="F49">
        <f>$F$32*$I$30*$C48</f>
        <v>18000</v>
      </c>
      <c r="G49">
        <f>$G$32*$I$30*$C48</f>
        <v>270000</v>
      </c>
      <c r="H49" s="20">
        <v>20</v>
      </c>
      <c r="I49" s="20">
        <v>20</v>
      </c>
      <c r="J49" s="20">
        <v>300</v>
      </c>
      <c r="K49">
        <v>4500</v>
      </c>
      <c r="L49" t="s">
        <v>631</v>
      </c>
      <c r="M49" t="s">
        <v>631</v>
      </c>
      <c r="N49" t="s">
        <v>632</v>
      </c>
      <c r="O49" t="s">
        <v>633</v>
      </c>
      <c r="P49">
        <v>20</v>
      </c>
      <c r="Q49">
        <v>20</v>
      </c>
      <c r="R49">
        <v>5</v>
      </c>
      <c r="S49">
        <v>75</v>
      </c>
    </row>
    <row r="50" spans="3:19" x14ac:dyDescent="0.25">
      <c r="C50" s="21">
        <v>9</v>
      </c>
      <c r="D50">
        <f>$D$31*$I$29*$C50</f>
        <v>180</v>
      </c>
      <c r="E50">
        <f>$E$31*$I$29*$C50</f>
        <v>630</v>
      </c>
      <c r="F50">
        <f>$F$31*$I$29*$C50</f>
        <v>4410</v>
      </c>
      <c r="G50">
        <f>$G$31*$I$29*$C50</f>
        <v>30870</v>
      </c>
      <c r="H50" s="20">
        <v>3</v>
      </c>
      <c r="I50" s="20">
        <v>11</v>
      </c>
      <c r="J50" s="20">
        <v>74</v>
      </c>
      <c r="K50">
        <v>515</v>
      </c>
      <c r="L50" t="s">
        <v>594</v>
      </c>
      <c r="M50" t="s">
        <v>634</v>
      </c>
      <c r="N50" t="s">
        <v>635</v>
      </c>
      <c r="O50" t="s">
        <v>636</v>
      </c>
      <c r="P50">
        <v>3</v>
      </c>
      <c r="Q50">
        <v>11</v>
      </c>
      <c r="R50">
        <v>74</v>
      </c>
      <c r="S50">
        <v>8.6</v>
      </c>
    </row>
    <row r="51" spans="3:19" x14ac:dyDescent="0.25">
      <c r="C51" s="22"/>
      <c r="D51">
        <f>$D$32*$I$30*$C50</f>
        <v>1350</v>
      </c>
      <c r="E51">
        <f>$E$32*$I$30*$C50</f>
        <v>1350</v>
      </c>
      <c r="F51">
        <f>$F$32*$I$30*$C50</f>
        <v>20250</v>
      </c>
      <c r="G51">
        <f>$G$32*$I$30*$C50</f>
        <v>303750</v>
      </c>
      <c r="H51" s="20">
        <v>23</v>
      </c>
      <c r="I51" s="20">
        <v>23</v>
      </c>
      <c r="J51" s="20">
        <v>338</v>
      </c>
      <c r="K51">
        <v>5063</v>
      </c>
      <c r="L51" t="s">
        <v>637</v>
      </c>
      <c r="M51" t="s">
        <v>637</v>
      </c>
      <c r="N51" t="s">
        <v>638</v>
      </c>
      <c r="O51" t="s">
        <v>639</v>
      </c>
      <c r="P51">
        <v>23</v>
      </c>
      <c r="Q51">
        <v>23</v>
      </c>
      <c r="R51">
        <v>5.6999999999999993</v>
      </c>
      <c r="S51">
        <v>84.399999999999991</v>
      </c>
    </row>
    <row r="52" spans="3:19" x14ac:dyDescent="0.25">
      <c r="C52" s="21">
        <v>10</v>
      </c>
      <c r="D52">
        <f>$D$31*$I$29*$C52</f>
        <v>200</v>
      </c>
      <c r="E52">
        <f>$E$31*$I$29*$C52</f>
        <v>700</v>
      </c>
      <c r="F52">
        <f>$F$31*$I$29*$C52</f>
        <v>4900</v>
      </c>
      <c r="G52">
        <f>$G$31*$I$29*$C52</f>
        <v>34300</v>
      </c>
      <c r="H52" s="20">
        <v>4</v>
      </c>
      <c r="I52" s="20">
        <v>12</v>
      </c>
      <c r="J52" s="20">
        <v>82</v>
      </c>
      <c r="K52">
        <v>572</v>
      </c>
      <c r="L52" t="s">
        <v>602</v>
      </c>
      <c r="M52" t="s">
        <v>640</v>
      </c>
      <c r="N52" t="s">
        <v>641</v>
      </c>
      <c r="O52" t="s">
        <v>642</v>
      </c>
      <c r="P52">
        <v>4</v>
      </c>
      <c r="Q52">
        <v>12</v>
      </c>
      <c r="R52">
        <v>82</v>
      </c>
      <c r="S52">
        <v>9.6</v>
      </c>
    </row>
    <row r="53" spans="3:19" x14ac:dyDescent="0.25">
      <c r="C53" s="22"/>
      <c r="D53">
        <f>$D$32*$I$30*$C52</f>
        <v>1500</v>
      </c>
      <c r="E53">
        <f>$E$32*$I$30*$C52</f>
        <v>1500</v>
      </c>
      <c r="F53">
        <f>$F$32*$I$30*$C52</f>
        <v>22500</v>
      </c>
      <c r="G53">
        <f>$G$32*$I$30*$C52</f>
        <v>337500</v>
      </c>
      <c r="H53" s="20">
        <v>25</v>
      </c>
      <c r="I53" s="20">
        <v>25</v>
      </c>
      <c r="J53" s="20">
        <v>375</v>
      </c>
      <c r="K53">
        <v>5625</v>
      </c>
      <c r="L53" t="s">
        <v>603</v>
      </c>
      <c r="M53" t="s">
        <v>603</v>
      </c>
      <c r="N53" t="s">
        <v>643</v>
      </c>
      <c r="O53" t="s">
        <v>644</v>
      </c>
      <c r="P53">
        <v>25</v>
      </c>
      <c r="Q53">
        <v>25</v>
      </c>
      <c r="R53">
        <v>6.3</v>
      </c>
      <c r="S53">
        <v>93.8</v>
      </c>
    </row>
    <row r="54" spans="3:19" x14ac:dyDescent="0.25">
      <c r="C54" s="22">
        <v>11</v>
      </c>
      <c r="D54">
        <f>$D$31*$I$29*$C54</f>
        <v>220</v>
      </c>
      <c r="E54">
        <f>$E$31*$I$29*$C54</f>
        <v>770</v>
      </c>
      <c r="F54">
        <f>$F$31*$I$29*$C54</f>
        <v>5390</v>
      </c>
      <c r="G54">
        <f>$G$31*$I$29*$C54</f>
        <v>37730</v>
      </c>
      <c r="H54" s="20">
        <v>4</v>
      </c>
      <c r="I54" s="20">
        <v>13</v>
      </c>
      <c r="J54" s="20">
        <v>90</v>
      </c>
      <c r="K54">
        <v>629</v>
      </c>
      <c r="L54" t="s">
        <v>602</v>
      </c>
      <c r="M54" t="s">
        <v>616</v>
      </c>
      <c r="N54" t="s">
        <v>645</v>
      </c>
      <c r="O54" t="s">
        <v>646</v>
      </c>
      <c r="P54">
        <v>4</v>
      </c>
      <c r="Q54">
        <v>13</v>
      </c>
      <c r="R54">
        <v>90</v>
      </c>
      <c r="S54">
        <v>10.5</v>
      </c>
    </row>
    <row r="55" spans="3:19" x14ac:dyDescent="0.25">
      <c r="C55" s="21"/>
      <c r="D55">
        <f>$D$32*$I$30*$C54</f>
        <v>1650</v>
      </c>
      <c r="E55">
        <f>$E$32*$I$30*$C54</f>
        <v>1650</v>
      </c>
      <c r="F55">
        <f>$F$32*$I$30*$C54</f>
        <v>24750</v>
      </c>
      <c r="G55">
        <f>$G$32*$I$30*$C54</f>
        <v>371250</v>
      </c>
      <c r="H55" s="20">
        <v>28</v>
      </c>
      <c r="I55" s="20">
        <v>28</v>
      </c>
      <c r="J55" s="20">
        <v>413</v>
      </c>
      <c r="K55">
        <v>6188</v>
      </c>
      <c r="L55" t="s">
        <v>647</v>
      </c>
      <c r="M55" t="s">
        <v>647</v>
      </c>
      <c r="N55" t="s">
        <v>648</v>
      </c>
      <c r="O55" t="s">
        <v>649</v>
      </c>
      <c r="P55">
        <v>28</v>
      </c>
      <c r="Q55">
        <v>28</v>
      </c>
      <c r="R55">
        <v>6.8999999999999995</v>
      </c>
      <c r="S55">
        <v>103.19999999999999</v>
      </c>
    </row>
    <row r="56" spans="3:19" x14ac:dyDescent="0.25">
      <c r="C56" s="22">
        <v>12</v>
      </c>
      <c r="D56">
        <f>$D$31*$I$29*$C56</f>
        <v>240</v>
      </c>
      <c r="E56">
        <f>$E$31*$I$29*$C56</f>
        <v>840</v>
      </c>
      <c r="F56">
        <f>$F$31*$I$29*$C56</f>
        <v>5880</v>
      </c>
      <c r="G56">
        <f>$G$31*$I$29*$C56</f>
        <v>41160</v>
      </c>
      <c r="H56" s="20">
        <v>4</v>
      </c>
      <c r="I56" s="20">
        <v>14</v>
      </c>
      <c r="J56" s="20">
        <v>98</v>
      </c>
      <c r="K56">
        <v>686</v>
      </c>
      <c r="L56" t="s">
        <v>602</v>
      </c>
      <c r="M56" t="s">
        <v>650</v>
      </c>
      <c r="N56" t="s">
        <v>651</v>
      </c>
      <c r="O56" t="s">
        <v>652</v>
      </c>
      <c r="P56">
        <v>4</v>
      </c>
      <c r="Q56">
        <v>14</v>
      </c>
      <c r="R56">
        <v>98</v>
      </c>
      <c r="S56">
        <v>11.5</v>
      </c>
    </row>
    <row r="57" spans="3:19" x14ac:dyDescent="0.25">
      <c r="C57" s="21"/>
      <c r="D57">
        <f>$D$32*$I$30*$C56</f>
        <v>1800</v>
      </c>
      <c r="E57">
        <f>$E$32*$I$30*$C56</f>
        <v>1800</v>
      </c>
      <c r="F57">
        <f>$F$32*$I$30*$C56</f>
        <v>27000</v>
      </c>
      <c r="G57">
        <f>$G$32*$I$30*$C56</f>
        <v>405000</v>
      </c>
      <c r="H57" s="20">
        <v>30</v>
      </c>
      <c r="I57" s="20">
        <v>30</v>
      </c>
      <c r="J57" s="20">
        <v>450</v>
      </c>
      <c r="K57">
        <v>6750</v>
      </c>
      <c r="L57" t="s">
        <v>653</v>
      </c>
      <c r="M57" t="s">
        <v>653</v>
      </c>
      <c r="N57" t="s">
        <v>654</v>
      </c>
      <c r="O57" t="s">
        <v>655</v>
      </c>
      <c r="P57">
        <v>30</v>
      </c>
      <c r="Q57">
        <v>30</v>
      </c>
      <c r="R57">
        <v>7.5</v>
      </c>
      <c r="S57">
        <v>112.5</v>
      </c>
    </row>
    <row r="58" spans="3:19" x14ac:dyDescent="0.25">
      <c r="C58" s="22">
        <v>13</v>
      </c>
      <c r="D58">
        <f>$D$31*$I$29*$C58</f>
        <v>260</v>
      </c>
      <c r="E58">
        <f>$E$31*$I$29*$C58</f>
        <v>910</v>
      </c>
      <c r="F58">
        <f>$F$31*$I$29*$C58</f>
        <v>6370</v>
      </c>
      <c r="G58">
        <f>$G$31*$I$29*$C58</f>
        <v>44590</v>
      </c>
      <c r="H58" s="20">
        <v>5</v>
      </c>
      <c r="I58" s="20">
        <v>16</v>
      </c>
      <c r="J58" s="20">
        <v>107</v>
      </c>
      <c r="K58">
        <v>744</v>
      </c>
      <c r="L58" t="s">
        <v>599</v>
      </c>
      <c r="M58" t="s">
        <v>656</v>
      </c>
      <c r="N58" t="s">
        <v>657</v>
      </c>
      <c r="O58" t="s">
        <v>658</v>
      </c>
      <c r="P58">
        <v>5</v>
      </c>
      <c r="Q58">
        <v>16</v>
      </c>
      <c r="R58">
        <v>1.8</v>
      </c>
      <c r="S58">
        <v>12.4</v>
      </c>
    </row>
    <row r="59" spans="3:19" x14ac:dyDescent="0.25">
      <c r="C59" s="22"/>
      <c r="D59">
        <f>$D$32*$I$30*$C58</f>
        <v>1950</v>
      </c>
      <c r="E59">
        <f>$E$32*$I$30*$C58</f>
        <v>1950</v>
      </c>
      <c r="F59">
        <f>$F$32*$I$30*$C58</f>
        <v>29250</v>
      </c>
      <c r="G59">
        <f>$G$32*$I$30*$C58</f>
        <v>438750</v>
      </c>
      <c r="H59" s="20">
        <v>33</v>
      </c>
      <c r="I59" s="20">
        <v>33</v>
      </c>
      <c r="J59" s="20">
        <v>488</v>
      </c>
      <c r="K59">
        <v>7313</v>
      </c>
      <c r="L59" t="s">
        <v>608</v>
      </c>
      <c r="M59" t="s">
        <v>608</v>
      </c>
      <c r="N59" t="s">
        <v>659</v>
      </c>
      <c r="O59" t="s">
        <v>660</v>
      </c>
      <c r="P59">
        <v>33</v>
      </c>
      <c r="Q59">
        <v>33</v>
      </c>
      <c r="R59">
        <v>8.1999999999999993</v>
      </c>
      <c r="S59">
        <v>121.89999999999999</v>
      </c>
    </row>
    <row r="60" spans="3:19" x14ac:dyDescent="0.25">
      <c r="C60" s="21">
        <v>14</v>
      </c>
      <c r="D60">
        <f>$D$31*$I$29*$C60</f>
        <v>280</v>
      </c>
      <c r="E60">
        <f>$E$31*$I$29*$C60</f>
        <v>980</v>
      </c>
      <c r="F60">
        <f>$F$31*$I$29*$C60</f>
        <v>6860</v>
      </c>
      <c r="G60">
        <f>$G$31*$I$29*$C60</f>
        <v>48020</v>
      </c>
      <c r="H60" s="20">
        <v>5</v>
      </c>
      <c r="I60" s="20">
        <v>17</v>
      </c>
      <c r="J60" s="20">
        <v>115</v>
      </c>
      <c r="K60">
        <v>801</v>
      </c>
      <c r="L60" t="s">
        <v>599</v>
      </c>
      <c r="M60" t="s">
        <v>597</v>
      </c>
      <c r="N60" t="s">
        <v>598</v>
      </c>
      <c r="O60" t="s">
        <v>661</v>
      </c>
      <c r="P60">
        <v>5</v>
      </c>
      <c r="Q60">
        <v>17</v>
      </c>
      <c r="R60">
        <v>2</v>
      </c>
      <c r="S60">
        <v>13.4</v>
      </c>
    </row>
    <row r="61" spans="3:19" x14ac:dyDescent="0.25">
      <c r="C61" s="22"/>
      <c r="D61">
        <f>$D$32*$I$30*$C60</f>
        <v>2100</v>
      </c>
      <c r="E61">
        <f>$E$32*$I$30*$C60</f>
        <v>2100</v>
      </c>
      <c r="F61">
        <f>$F$32*$I$30*$C60</f>
        <v>31500</v>
      </c>
      <c r="G61">
        <f>$G$32*$I$30*$C60</f>
        <v>472500</v>
      </c>
      <c r="H61" s="20">
        <v>35</v>
      </c>
      <c r="I61" s="20">
        <v>35</v>
      </c>
      <c r="J61" s="20">
        <v>525</v>
      </c>
      <c r="K61">
        <v>7875</v>
      </c>
      <c r="L61" t="s">
        <v>662</v>
      </c>
      <c r="M61" t="s">
        <v>662</v>
      </c>
      <c r="N61" t="s">
        <v>663</v>
      </c>
      <c r="O61" t="s">
        <v>664</v>
      </c>
      <c r="P61">
        <v>35</v>
      </c>
      <c r="Q61">
        <v>35</v>
      </c>
      <c r="R61">
        <v>8.7999999999999989</v>
      </c>
      <c r="S61">
        <v>131.29999999999998</v>
      </c>
    </row>
    <row r="62" spans="3:19" x14ac:dyDescent="0.25">
      <c r="C62" s="21">
        <v>15</v>
      </c>
      <c r="D62">
        <f>$D$31*$I$29*$C62</f>
        <v>300</v>
      </c>
      <c r="E62">
        <f>$E$31*$I$29*$C62</f>
        <v>1050</v>
      </c>
      <c r="F62">
        <f>$F$31*$I$29*$C62</f>
        <v>7350</v>
      </c>
      <c r="G62">
        <f>$G$31*$I$29*$C62</f>
        <v>51450</v>
      </c>
      <c r="H62" s="20">
        <v>5</v>
      </c>
      <c r="I62" s="20">
        <v>18</v>
      </c>
      <c r="J62" s="20">
        <v>123</v>
      </c>
      <c r="K62">
        <v>858</v>
      </c>
      <c r="L62" t="s">
        <v>599</v>
      </c>
      <c r="M62" t="s">
        <v>626</v>
      </c>
      <c r="N62" t="s">
        <v>665</v>
      </c>
      <c r="O62" t="s">
        <v>666</v>
      </c>
      <c r="P62">
        <v>5</v>
      </c>
      <c r="Q62">
        <v>18</v>
      </c>
      <c r="R62">
        <v>2.1</v>
      </c>
      <c r="S62">
        <v>14.3</v>
      </c>
    </row>
    <row r="63" spans="3:19" x14ac:dyDescent="0.25">
      <c r="C63" s="22"/>
      <c r="D63">
        <f>$D$32*$I$30*$C62</f>
        <v>2250</v>
      </c>
      <c r="E63">
        <f>$E$32*$I$30*$C62</f>
        <v>2250</v>
      </c>
      <c r="F63">
        <f>$F$32*$I$30*$C62</f>
        <v>33750</v>
      </c>
      <c r="G63">
        <f>$G$32*$I$30*$C62</f>
        <v>506250</v>
      </c>
      <c r="H63" s="20">
        <v>38</v>
      </c>
      <c r="I63" s="20">
        <v>38</v>
      </c>
      <c r="J63" s="20">
        <v>563</v>
      </c>
      <c r="K63">
        <v>8438</v>
      </c>
      <c r="L63" t="s">
        <v>595</v>
      </c>
      <c r="M63" t="s">
        <v>595</v>
      </c>
      <c r="N63" t="s">
        <v>596</v>
      </c>
      <c r="O63" t="s">
        <v>667</v>
      </c>
      <c r="P63">
        <v>38</v>
      </c>
      <c r="Q63">
        <v>38</v>
      </c>
      <c r="R63">
        <v>9.4</v>
      </c>
      <c r="S63">
        <v>140.69999999999999</v>
      </c>
    </row>
    <row r="64" spans="3:19" x14ac:dyDescent="0.25">
      <c r="C64" s="22">
        <v>16</v>
      </c>
      <c r="D64">
        <f>$D$31*$I$29*$C64</f>
        <v>320</v>
      </c>
      <c r="E64">
        <f>$E$31*$I$29*$C64</f>
        <v>1120</v>
      </c>
      <c r="F64">
        <f>$F$31*$I$29*$C64</f>
        <v>7840</v>
      </c>
      <c r="G64">
        <f>$G$31*$I$29*$C64</f>
        <v>54880</v>
      </c>
      <c r="H64" s="20">
        <v>6</v>
      </c>
      <c r="I64" s="20">
        <v>19</v>
      </c>
      <c r="J64" s="20">
        <v>131</v>
      </c>
      <c r="K64">
        <v>915</v>
      </c>
      <c r="L64" t="s">
        <v>613</v>
      </c>
      <c r="M64" t="s">
        <v>668</v>
      </c>
      <c r="N64" t="s">
        <v>669</v>
      </c>
      <c r="O64" t="s">
        <v>670</v>
      </c>
      <c r="P64">
        <v>6</v>
      </c>
      <c r="Q64">
        <v>19</v>
      </c>
      <c r="R64">
        <v>2.2000000000000002</v>
      </c>
      <c r="S64">
        <v>15.299999999999999</v>
      </c>
    </row>
    <row r="65" spans="3:19" x14ac:dyDescent="0.25">
      <c r="C65" s="21"/>
      <c r="D65">
        <f>$D$32*$I$30*$C64</f>
        <v>2400</v>
      </c>
      <c r="E65">
        <f>$E$32*$I$30*$C64</f>
        <v>2400</v>
      </c>
      <c r="F65">
        <f>$F$32*$I$30*$C64</f>
        <v>36000</v>
      </c>
      <c r="G65">
        <f>$G$32*$I$30*$C64</f>
        <v>540000</v>
      </c>
      <c r="H65" s="20">
        <v>40</v>
      </c>
      <c r="I65" s="20">
        <v>40</v>
      </c>
      <c r="J65" s="20">
        <v>600</v>
      </c>
      <c r="K65">
        <v>9000</v>
      </c>
      <c r="L65" t="s">
        <v>671</v>
      </c>
      <c r="M65" t="s">
        <v>671</v>
      </c>
      <c r="N65" t="s">
        <v>672</v>
      </c>
      <c r="O65" t="s">
        <v>673</v>
      </c>
      <c r="P65">
        <v>40</v>
      </c>
      <c r="Q65">
        <v>40</v>
      </c>
      <c r="R65">
        <v>10</v>
      </c>
      <c r="S65">
        <v>150</v>
      </c>
    </row>
    <row r="66" spans="3:19" x14ac:dyDescent="0.25">
      <c r="C66" s="22">
        <v>17</v>
      </c>
      <c r="D66">
        <f>$D$31*$I$29*$C66</f>
        <v>340</v>
      </c>
      <c r="E66">
        <f>$E$31*$I$29*$C66</f>
        <v>1190</v>
      </c>
      <c r="F66">
        <f>$F$31*$I$29*$C66</f>
        <v>8330</v>
      </c>
      <c r="G66">
        <f>$G$31*$I$29*$C66</f>
        <v>58310</v>
      </c>
      <c r="H66" s="20">
        <v>6</v>
      </c>
      <c r="I66" s="20">
        <v>20</v>
      </c>
      <c r="J66" s="20">
        <v>139</v>
      </c>
      <c r="K66">
        <v>972</v>
      </c>
      <c r="L66" t="s">
        <v>613</v>
      </c>
      <c r="M66" t="s">
        <v>631</v>
      </c>
      <c r="N66" t="s">
        <v>674</v>
      </c>
      <c r="O66" t="s">
        <v>675</v>
      </c>
      <c r="P66">
        <v>6</v>
      </c>
      <c r="Q66">
        <v>20</v>
      </c>
      <c r="R66">
        <v>2.4</v>
      </c>
      <c r="S66">
        <v>16.2</v>
      </c>
    </row>
    <row r="67" spans="3:19" x14ac:dyDescent="0.25">
      <c r="C67" s="21"/>
      <c r="D67">
        <f>$D$32*$I$30*$C66</f>
        <v>2550</v>
      </c>
      <c r="E67">
        <f>$E$32*$I$30*$C66</f>
        <v>2550</v>
      </c>
      <c r="F67">
        <f>$F$32*$I$30*$C66</f>
        <v>38250</v>
      </c>
      <c r="G67">
        <f>$G$32*$I$30*$C66</f>
        <v>573750</v>
      </c>
      <c r="H67" s="20">
        <v>43</v>
      </c>
      <c r="I67" s="20">
        <v>43</v>
      </c>
      <c r="J67" s="20">
        <v>638</v>
      </c>
      <c r="K67">
        <v>9563</v>
      </c>
      <c r="L67" t="s">
        <v>676</v>
      </c>
      <c r="M67" t="s">
        <v>676</v>
      </c>
      <c r="N67" t="s">
        <v>677</v>
      </c>
      <c r="O67" t="s">
        <v>678</v>
      </c>
      <c r="P67">
        <v>43</v>
      </c>
      <c r="Q67">
        <v>43</v>
      </c>
      <c r="R67">
        <v>10.7</v>
      </c>
      <c r="S67">
        <v>159.4</v>
      </c>
    </row>
    <row r="68" spans="3:19" x14ac:dyDescent="0.25">
      <c r="C68" s="22">
        <v>18</v>
      </c>
      <c r="D68">
        <f>$D$31*$I$29*$C68</f>
        <v>360</v>
      </c>
      <c r="E68">
        <f>$E$31*$I$29*$C68</f>
        <v>1260</v>
      </c>
      <c r="F68">
        <f>$F$31*$I$29*$C68</f>
        <v>8820</v>
      </c>
      <c r="G68">
        <f>$G$31*$I$29*$C68</f>
        <v>61740</v>
      </c>
      <c r="H68" s="20">
        <v>6</v>
      </c>
      <c r="I68" s="20">
        <v>21</v>
      </c>
      <c r="J68" s="20">
        <v>147</v>
      </c>
      <c r="K68">
        <v>1029</v>
      </c>
      <c r="L68" t="s">
        <v>613</v>
      </c>
      <c r="M68" t="s">
        <v>679</v>
      </c>
      <c r="N68" t="s">
        <v>611</v>
      </c>
      <c r="O68" t="s">
        <v>680</v>
      </c>
      <c r="P68">
        <v>6</v>
      </c>
      <c r="Q68">
        <v>21</v>
      </c>
      <c r="R68">
        <v>2.5</v>
      </c>
      <c r="S68">
        <v>17.200000000000003</v>
      </c>
    </row>
    <row r="69" spans="3:19" x14ac:dyDescent="0.25">
      <c r="C69" s="22"/>
      <c r="D69">
        <f>$D$32*$I$30*$C68</f>
        <v>2700</v>
      </c>
      <c r="E69">
        <f>$E$32*$I$30*$C68</f>
        <v>2700</v>
      </c>
      <c r="F69">
        <f>$F$32*$I$30*$C68</f>
        <v>40500</v>
      </c>
      <c r="G69">
        <f>$G$32*$I$30*$C68</f>
        <v>607500</v>
      </c>
      <c r="H69" s="20">
        <v>45</v>
      </c>
      <c r="I69" s="20">
        <v>45</v>
      </c>
      <c r="J69" s="20">
        <v>675</v>
      </c>
      <c r="K69">
        <v>10125</v>
      </c>
      <c r="L69" t="s">
        <v>681</v>
      </c>
      <c r="M69" t="s">
        <v>681</v>
      </c>
      <c r="N69" t="s">
        <v>682</v>
      </c>
      <c r="O69" t="s">
        <v>683</v>
      </c>
      <c r="P69">
        <v>45</v>
      </c>
      <c r="Q69">
        <v>45</v>
      </c>
      <c r="R69">
        <v>11.299999999999999</v>
      </c>
      <c r="S69">
        <v>168.79999999999998</v>
      </c>
    </row>
    <row r="70" spans="3:19" x14ac:dyDescent="0.25">
      <c r="C70" s="21">
        <v>19</v>
      </c>
      <c r="D70">
        <f>$D$31*$I$29*$C70</f>
        <v>380</v>
      </c>
      <c r="E70">
        <f>$E$31*$I$29*$C70</f>
        <v>1330</v>
      </c>
      <c r="F70">
        <f>$F$31*$I$29*$C70</f>
        <v>9310</v>
      </c>
      <c r="G70">
        <f>$G$31*$I$29*$C70</f>
        <v>65170</v>
      </c>
      <c r="H70" s="20">
        <v>7</v>
      </c>
      <c r="I70" s="20">
        <v>23</v>
      </c>
      <c r="J70" s="20">
        <v>156</v>
      </c>
      <c r="K70">
        <v>1087</v>
      </c>
      <c r="L70" t="s">
        <v>619</v>
      </c>
      <c r="M70" t="s">
        <v>637</v>
      </c>
      <c r="N70" t="s">
        <v>684</v>
      </c>
      <c r="O70" t="s">
        <v>685</v>
      </c>
      <c r="P70">
        <v>7</v>
      </c>
      <c r="Q70">
        <v>23</v>
      </c>
      <c r="R70">
        <v>2.6</v>
      </c>
      <c r="S70">
        <v>18.200000000000003</v>
      </c>
    </row>
    <row r="71" spans="3:19" x14ac:dyDescent="0.25">
      <c r="C71" s="22"/>
      <c r="D71">
        <f>$D$32*$I$30*$C70</f>
        <v>2850</v>
      </c>
      <c r="E71">
        <f>$E$32*$I$30*$C70</f>
        <v>2850</v>
      </c>
      <c r="F71">
        <f>$F$32*$I$30*$C70</f>
        <v>42750</v>
      </c>
      <c r="G71">
        <f>$G$32*$I$30*$C70</f>
        <v>641250</v>
      </c>
      <c r="H71" s="20">
        <v>48</v>
      </c>
      <c r="I71" s="20">
        <v>48</v>
      </c>
      <c r="J71" s="20">
        <v>713</v>
      </c>
      <c r="K71">
        <v>10688</v>
      </c>
      <c r="L71" t="s">
        <v>686</v>
      </c>
      <c r="M71" t="s">
        <v>686</v>
      </c>
      <c r="N71" t="s">
        <v>687</v>
      </c>
      <c r="O71" t="s">
        <v>688</v>
      </c>
      <c r="P71">
        <v>48</v>
      </c>
      <c r="Q71">
        <v>48</v>
      </c>
      <c r="R71">
        <v>11.9</v>
      </c>
      <c r="S71">
        <v>178.2</v>
      </c>
    </row>
    <row r="72" spans="3:19" x14ac:dyDescent="0.25">
      <c r="C72" s="21">
        <v>20</v>
      </c>
      <c r="D72">
        <f>$D$31*$I$29*$C72</f>
        <v>400</v>
      </c>
      <c r="E72">
        <f>$E$31*$I$29*$C72</f>
        <v>1400</v>
      </c>
      <c r="F72">
        <f>$F$31*$I$29*$C72</f>
        <v>9800</v>
      </c>
      <c r="G72">
        <f>$G$31*$I$29*$C72</f>
        <v>68600</v>
      </c>
      <c r="H72" s="20">
        <v>7</v>
      </c>
      <c r="I72" s="20">
        <v>24</v>
      </c>
      <c r="J72" s="20">
        <v>164</v>
      </c>
      <c r="K72">
        <v>1144</v>
      </c>
      <c r="L72" t="s">
        <v>619</v>
      </c>
      <c r="M72" t="s">
        <v>689</v>
      </c>
      <c r="N72" t="s">
        <v>690</v>
      </c>
      <c r="O72" t="s">
        <v>691</v>
      </c>
      <c r="P72">
        <v>7</v>
      </c>
      <c r="Q72">
        <v>24</v>
      </c>
      <c r="R72">
        <v>2.8000000000000003</v>
      </c>
      <c r="S72">
        <v>19.100000000000001</v>
      </c>
    </row>
    <row r="73" spans="3:19" x14ac:dyDescent="0.25">
      <c r="C73" s="22"/>
      <c r="D73">
        <f>$D$32*$I$30*$C72</f>
        <v>3000</v>
      </c>
      <c r="E73">
        <f>$E$32*$I$30*$C72</f>
        <v>3000</v>
      </c>
      <c r="F73">
        <f>$F$32*$I$30*$C72</f>
        <v>45000</v>
      </c>
      <c r="G73">
        <f>$G$32*$I$30*$C72</f>
        <v>675000</v>
      </c>
      <c r="H73" s="20">
        <v>50</v>
      </c>
      <c r="I73" s="20">
        <v>50</v>
      </c>
      <c r="J73" s="20">
        <v>750</v>
      </c>
      <c r="K73">
        <v>11250</v>
      </c>
      <c r="L73" t="s">
        <v>692</v>
      </c>
      <c r="M73" t="s">
        <v>692</v>
      </c>
      <c r="N73" t="s">
        <v>693</v>
      </c>
      <c r="O73" t="s">
        <v>694</v>
      </c>
      <c r="P73">
        <v>50</v>
      </c>
      <c r="Q73">
        <v>50</v>
      </c>
      <c r="R73">
        <v>12.5</v>
      </c>
      <c r="S73">
        <v>187.5</v>
      </c>
    </row>
    <row r="74" spans="3:19" x14ac:dyDescent="0.25">
      <c r="C74" s="22">
        <v>21</v>
      </c>
      <c r="D74">
        <f>$D$31*$I$29*$C74</f>
        <v>420</v>
      </c>
      <c r="E74">
        <f>$E$31*$I$29*$C74</f>
        <v>1470</v>
      </c>
      <c r="F74">
        <f>$F$31*$I$29*$C74</f>
        <v>10290</v>
      </c>
      <c r="G74">
        <f>$G$31*$I$29*$C74</f>
        <v>72030</v>
      </c>
      <c r="H74" s="20">
        <v>7</v>
      </c>
      <c r="I74" s="20">
        <v>25</v>
      </c>
      <c r="J74" s="20">
        <v>172</v>
      </c>
      <c r="K74">
        <v>1201</v>
      </c>
      <c r="L74" t="s">
        <v>619</v>
      </c>
      <c r="M74" t="s">
        <v>603</v>
      </c>
      <c r="N74" t="s">
        <v>604</v>
      </c>
      <c r="O74" t="s">
        <v>695</v>
      </c>
      <c r="P74">
        <v>7</v>
      </c>
      <c r="Q74">
        <v>25</v>
      </c>
      <c r="R74">
        <v>2.9</v>
      </c>
      <c r="S74">
        <v>20.100000000000001</v>
      </c>
    </row>
    <row r="75" spans="3:19" x14ac:dyDescent="0.25">
      <c r="C75" s="21"/>
      <c r="D75">
        <f>$D$32*$I$30*$C74</f>
        <v>3150</v>
      </c>
      <c r="E75">
        <f>$E$32*$I$30*$C74</f>
        <v>3150</v>
      </c>
      <c r="F75">
        <f>$F$32*$I$30*$C74</f>
        <v>47250</v>
      </c>
      <c r="G75">
        <f>$G$32*$I$30*$C74</f>
        <v>708750</v>
      </c>
      <c r="H75" s="20">
        <v>53</v>
      </c>
      <c r="I75" s="20">
        <v>53</v>
      </c>
      <c r="J75" s="20">
        <v>788</v>
      </c>
      <c r="K75">
        <v>11813</v>
      </c>
      <c r="L75" t="s">
        <v>696</v>
      </c>
      <c r="M75" t="s">
        <v>696</v>
      </c>
      <c r="N75" t="s">
        <v>697</v>
      </c>
      <c r="O75" t="s">
        <v>698</v>
      </c>
      <c r="P75">
        <v>53</v>
      </c>
      <c r="Q75">
        <v>53</v>
      </c>
      <c r="R75">
        <v>13.2</v>
      </c>
      <c r="S75">
        <v>196.9</v>
      </c>
    </row>
    <row r="76" spans="3:19" x14ac:dyDescent="0.25">
      <c r="C76" s="22">
        <v>22</v>
      </c>
      <c r="D76">
        <f>$D$31*$I$29*$C76</f>
        <v>440</v>
      </c>
      <c r="E76">
        <f>$E$31*$I$29*$C76</f>
        <v>1540</v>
      </c>
      <c r="F76">
        <f>$F$31*$I$29*$C76</f>
        <v>10780</v>
      </c>
      <c r="G76">
        <f>$G$31*$I$29*$C76</f>
        <v>75460</v>
      </c>
      <c r="H76" s="20">
        <v>8</v>
      </c>
      <c r="I76" s="20">
        <v>26</v>
      </c>
      <c r="J76" s="20">
        <v>180</v>
      </c>
      <c r="K76">
        <v>1258</v>
      </c>
      <c r="L76" t="s">
        <v>605</v>
      </c>
      <c r="M76" t="s">
        <v>699</v>
      </c>
      <c r="N76" t="s">
        <v>700</v>
      </c>
      <c r="O76" t="s">
        <v>701</v>
      </c>
      <c r="P76">
        <v>8</v>
      </c>
      <c r="Q76">
        <v>26</v>
      </c>
      <c r="R76">
        <v>3</v>
      </c>
      <c r="S76">
        <v>21</v>
      </c>
    </row>
    <row r="77" spans="3:19" x14ac:dyDescent="0.25">
      <c r="C77" s="21"/>
      <c r="D77">
        <f>$D$32*$I$30*$C76</f>
        <v>3300</v>
      </c>
      <c r="E77">
        <f>$E$32*$I$30*$C76</f>
        <v>3300</v>
      </c>
      <c r="F77">
        <f>$F$32*$I$30*$C76</f>
        <v>49500</v>
      </c>
      <c r="G77">
        <f>$G$32*$I$30*$C76</f>
        <v>742500</v>
      </c>
      <c r="H77" s="20">
        <v>55</v>
      </c>
      <c r="I77" s="20">
        <v>55</v>
      </c>
      <c r="J77" s="20">
        <v>825</v>
      </c>
      <c r="K77">
        <v>12375</v>
      </c>
      <c r="L77" t="s">
        <v>702</v>
      </c>
      <c r="M77" t="s">
        <v>702</v>
      </c>
      <c r="N77" t="s">
        <v>703</v>
      </c>
      <c r="O77" t="s">
        <v>704</v>
      </c>
      <c r="P77">
        <v>55</v>
      </c>
      <c r="Q77">
        <v>55</v>
      </c>
      <c r="R77">
        <v>13.799999999999999</v>
      </c>
      <c r="S77">
        <v>206.29999999999998</v>
      </c>
    </row>
    <row r="78" spans="3:19" x14ac:dyDescent="0.25">
      <c r="C78" s="22">
        <v>23</v>
      </c>
      <c r="D78">
        <f>$D$31*$I$29*$C78</f>
        <v>460</v>
      </c>
      <c r="E78">
        <f>$E$31*$I$29*$C78</f>
        <v>1610</v>
      </c>
      <c r="F78">
        <f>$F$31*$I$29*$C78</f>
        <v>11270</v>
      </c>
      <c r="G78">
        <f>$G$31*$I$29*$C78</f>
        <v>78890</v>
      </c>
      <c r="H78" s="20">
        <v>8</v>
      </c>
      <c r="I78" s="20">
        <v>27</v>
      </c>
      <c r="J78" s="20">
        <v>188</v>
      </c>
      <c r="K78">
        <v>1315</v>
      </c>
      <c r="L78" t="s">
        <v>605</v>
      </c>
      <c r="M78" t="s">
        <v>705</v>
      </c>
      <c r="N78" t="s">
        <v>617</v>
      </c>
      <c r="O78" t="s">
        <v>706</v>
      </c>
      <c r="P78">
        <v>8</v>
      </c>
      <c r="Q78">
        <v>27</v>
      </c>
      <c r="R78">
        <v>3.2</v>
      </c>
      <c r="S78">
        <v>22</v>
      </c>
    </row>
    <row r="79" spans="3:19" x14ac:dyDescent="0.25">
      <c r="C79" s="22"/>
      <c r="D79">
        <f>$D$32*$I$30*$C78</f>
        <v>3450</v>
      </c>
      <c r="E79">
        <f>$E$32*$I$30*$C78</f>
        <v>3450</v>
      </c>
      <c r="F79">
        <f>$F$32*$I$30*$C78</f>
        <v>51750</v>
      </c>
      <c r="G79">
        <f>$G$32*$I$30*$C78</f>
        <v>776250</v>
      </c>
      <c r="H79" s="20">
        <v>58</v>
      </c>
      <c r="I79" s="20">
        <v>58</v>
      </c>
      <c r="J79" s="20">
        <v>863</v>
      </c>
      <c r="K79">
        <v>12938</v>
      </c>
      <c r="L79" t="s">
        <v>593</v>
      </c>
      <c r="M79" t="s">
        <v>593</v>
      </c>
      <c r="N79" t="s">
        <v>707</v>
      </c>
      <c r="O79" t="s">
        <v>708</v>
      </c>
      <c r="P79">
        <v>58</v>
      </c>
      <c r="Q79">
        <v>58</v>
      </c>
      <c r="R79">
        <v>14.4</v>
      </c>
      <c r="S79">
        <v>215.7</v>
      </c>
    </row>
    <row r="80" spans="3:19" x14ac:dyDescent="0.25">
      <c r="C80" s="21">
        <v>24</v>
      </c>
      <c r="D80">
        <f>$D$31*$I$29*$C80</f>
        <v>480</v>
      </c>
      <c r="E80">
        <f>$E$31*$I$29*$C80</f>
        <v>1680</v>
      </c>
      <c r="F80">
        <f>$F$31*$I$29*$C80</f>
        <v>11760</v>
      </c>
      <c r="G80">
        <f>$G$31*$I$29*$C80</f>
        <v>82320</v>
      </c>
      <c r="H80" s="20">
        <v>8</v>
      </c>
      <c r="I80" s="20">
        <v>28</v>
      </c>
      <c r="J80" s="20">
        <v>196</v>
      </c>
      <c r="K80">
        <v>1372</v>
      </c>
      <c r="L80" t="s">
        <v>605</v>
      </c>
      <c r="M80" t="s">
        <v>647</v>
      </c>
      <c r="N80" t="s">
        <v>709</v>
      </c>
      <c r="O80" t="s">
        <v>710</v>
      </c>
      <c r="P80">
        <v>8</v>
      </c>
      <c r="Q80">
        <v>28</v>
      </c>
      <c r="R80">
        <v>3.3000000000000003</v>
      </c>
      <c r="S80">
        <v>22.900000000000002</v>
      </c>
    </row>
    <row r="81" spans="3:19" x14ac:dyDescent="0.25">
      <c r="C81" s="22"/>
      <c r="D81">
        <f>$D$32*$I$30*$C80</f>
        <v>3600</v>
      </c>
      <c r="E81">
        <f>$E$32*$I$30*$C80</f>
        <v>3600</v>
      </c>
      <c r="F81">
        <f>$F$32*$I$30*$C80</f>
        <v>54000</v>
      </c>
      <c r="G81">
        <f>$G$32*$I$30*$C80</f>
        <v>810000</v>
      </c>
      <c r="H81" s="20">
        <v>60</v>
      </c>
      <c r="I81" s="20">
        <v>60</v>
      </c>
      <c r="J81" s="20">
        <v>900</v>
      </c>
      <c r="K81">
        <v>13500</v>
      </c>
      <c r="L81" t="s">
        <v>711</v>
      </c>
      <c r="M81" t="s">
        <v>711</v>
      </c>
      <c r="N81" t="s">
        <v>712</v>
      </c>
      <c r="O81" t="s">
        <v>713</v>
      </c>
      <c r="P81">
        <v>60</v>
      </c>
      <c r="Q81">
        <v>60</v>
      </c>
      <c r="R81">
        <v>15</v>
      </c>
      <c r="S81">
        <v>225</v>
      </c>
    </row>
    <row r="82" spans="3:19" x14ac:dyDescent="0.25">
      <c r="C82" s="21">
        <v>25</v>
      </c>
      <c r="D82">
        <f>$D$31*$I$29*$C82</f>
        <v>500</v>
      </c>
      <c r="E82">
        <f>$E$31*$I$29*$C82</f>
        <v>1750</v>
      </c>
      <c r="F82">
        <f>$F$31*$I$29*$C82</f>
        <v>12250</v>
      </c>
      <c r="G82">
        <f>$G$31*$I$29*$C82</f>
        <v>85750</v>
      </c>
      <c r="H82" s="20">
        <v>9</v>
      </c>
      <c r="I82" s="20">
        <v>30</v>
      </c>
      <c r="J82" s="20">
        <v>205</v>
      </c>
      <c r="K82">
        <v>1430</v>
      </c>
      <c r="L82" t="s">
        <v>592</v>
      </c>
      <c r="M82" t="s">
        <v>653</v>
      </c>
      <c r="N82" t="s">
        <v>714</v>
      </c>
      <c r="O82" t="s">
        <v>715</v>
      </c>
      <c r="P82">
        <v>9</v>
      </c>
      <c r="Q82">
        <v>30</v>
      </c>
      <c r="R82">
        <v>3.5</v>
      </c>
      <c r="S82">
        <v>23.900000000000002</v>
      </c>
    </row>
    <row r="83" spans="3:19" x14ac:dyDescent="0.25">
      <c r="C83" s="22"/>
      <c r="D83">
        <f>$D$32*$I$30*$C82</f>
        <v>3750</v>
      </c>
      <c r="E83">
        <f>$E$32*$I$30*$C82</f>
        <v>3750</v>
      </c>
      <c r="F83">
        <f>$F$32*$I$30*$C82</f>
        <v>56250</v>
      </c>
      <c r="G83">
        <f>$G$32*$I$30*$C82</f>
        <v>843750</v>
      </c>
      <c r="H83" s="20">
        <v>63</v>
      </c>
      <c r="I83" s="20">
        <v>63</v>
      </c>
      <c r="J83" s="20">
        <v>938</v>
      </c>
      <c r="K83">
        <v>14063</v>
      </c>
      <c r="L83" t="s">
        <v>716</v>
      </c>
      <c r="M83" t="s">
        <v>716</v>
      </c>
      <c r="N83" t="s">
        <v>717</v>
      </c>
      <c r="O83" t="s">
        <v>718</v>
      </c>
      <c r="P83">
        <v>63</v>
      </c>
      <c r="Q83">
        <v>63</v>
      </c>
      <c r="R83">
        <v>15.7</v>
      </c>
      <c r="S83">
        <v>234.4</v>
      </c>
    </row>
    <row r="84" spans="3:19" x14ac:dyDescent="0.25">
      <c r="C84" s="22">
        <v>26</v>
      </c>
      <c r="D84">
        <f>$D$31*$I$29*$C84</f>
        <v>520</v>
      </c>
      <c r="E84">
        <f>$E$31*$I$29*$C84</f>
        <v>1820</v>
      </c>
      <c r="F84">
        <f>$F$31*$I$29*$C84</f>
        <v>12740</v>
      </c>
      <c r="G84">
        <f>$G$31*$I$29*$C84</f>
        <v>89180</v>
      </c>
      <c r="H84" s="20">
        <v>9</v>
      </c>
      <c r="I84" s="20">
        <v>31</v>
      </c>
      <c r="J84" s="20">
        <v>213</v>
      </c>
      <c r="K84">
        <v>1487</v>
      </c>
      <c r="L84" t="s">
        <v>592</v>
      </c>
      <c r="M84" t="s">
        <v>719</v>
      </c>
      <c r="N84" t="s">
        <v>720</v>
      </c>
      <c r="O84" t="s">
        <v>721</v>
      </c>
      <c r="P84">
        <v>9</v>
      </c>
      <c r="Q84">
        <v>31</v>
      </c>
      <c r="R84">
        <v>3.6</v>
      </c>
      <c r="S84">
        <v>24.8</v>
      </c>
    </row>
    <row r="85" spans="3:19" x14ac:dyDescent="0.25">
      <c r="C85" s="21"/>
      <c r="D85">
        <f>$D$32*$I$30*$C84</f>
        <v>3900</v>
      </c>
      <c r="E85">
        <f>$E$32*$I$30*$C84</f>
        <v>3900</v>
      </c>
      <c r="F85">
        <f>$F$32*$I$30*$C84</f>
        <v>58500</v>
      </c>
      <c r="G85">
        <f>$G$32*$I$30*$C84</f>
        <v>877500</v>
      </c>
      <c r="H85" s="20">
        <v>65</v>
      </c>
      <c r="I85" s="20">
        <v>65</v>
      </c>
      <c r="J85" s="20">
        <v>975</v>
      </c>
      <c r="K85">
        <v>14625</v>
      </c>
      <c r="L85" t="s">
        <v>722</v>
      </c>
      <c r="M85" t="s">
        <v>722</v>
      </c>
      <c r="N85" t="s">
        <v>723</v>
      </c>
      <c r="O85" t="s">
        <v>724</v>
      </c>
      <c r="P85">
        <v>65</v>
      </c>
      <c r="Q85">
        <v>65</v>
      </c>
      <c r="R85">
        <v>16.3</v>
      </c>
      <c r="S85">
        <v>243.79999999999998</v>
      </c>
    </row>
    <row r="86" spans="3:19" x14ac:dyDescent="0.25">
      <c r="C86" s="22">
        <v>27</v>
      </c>
      <c r="D86">
        <f>$D$31*$I$29*$C86</f>
        <v>540</v>
      </c>
      <c r="E86">
        <f>$E$31*$I$29*$C86</f>
        <v>1890</v>
      </c>
      <c r="F86">
        <f>$F$31*$I$29*$C86</f>
        <v>13230</v>
      </c>
      <c r="G86">
        <f>$G$31*$I$29*$C86</f>
        <v>92610</v>
      </c>
      <c r="H86" s="20">
        <v>9</v>
      </c>
      <c r="I86" s="20">
        <v>32</v>
      </c>
      <c r="J86" s="20">
        <v>221</v>
      </c>
      <c r="K86">
        <v>1544</v>
      </c>
      <c r="L86" t="s">
        <v>592</v>
      </c>
      <c r="M86" t="s">
        <v>725</v>
      </c>
      <c r="N86" t="s">
        <v>726</v>
      </c>
      <c r="O86" t="s">
        <v>727</v>
      </c>
      <c r="P86">
        <v>9</v>
      </c>
      <c r="Q86">
        <v>32</v>
      </c>
      <c r="R86">
        <v>3.7</v>
      </c>
      <c r="S86">
        <v>25.8</v>
      </c>
    </row>
    <row r="87" spans="3:19" x14ac:dyDescent="0.25">
      <c r="C87" s="21"/>
      <c r="D87">
        <f>$D$32*$I$30*$C86</f>
        <v>4050</v>
      </c>
      <c r="E87">
        <f>$E$32*$I$30*$C86</f>
        <v>4050</v>
      </c>
      <c r="F87">
        <f>$F$32*$I$30*$C86</f>
        <v>60750</v>
      </c>
      <c r="G87">
        <f>$G$32*$I$30*$C86</f>
        <v>911250</v>
      </c>
      <c r="H87" s="20">
        <v>68</v>
      </c>
      <c r="I87" s="20">
        <v>68</v>
      </c>
      <c r="J87" s="20">
        <v>1013</v>
      </c>
      <c r="K87">
        <v>15188</v>
      </c>
      <c r="L87" t="s">
        <v>728</v>
      </c>
      <c r="M87" t="s">
        <v>728</v>
      </c>
      <c r="N87" t="s">
        <v>729</v>
      </c>
      <c r="O87" t="s">
        <v>730</v>
      </c>
      <c r="P87">
        <v>68</v>
      </c>
      <c r="Q87">
        <v>68</v>
      </c>
      <c r="R87">
        <v>16.900000000000002</v>
      </c>
      <c r="S87">
        <v>253.2</v>
      </c>
    </row>
    <row r="88" spans="3:19" x14ac:dyDescent="0.25">
      <c r="C88" s="22">
        <v>28</v>
      </c>
      <c r="D88">
        <f>$D$31*$I$29*$C88</f>
        <v>560</v>
      </c>
      <c r="E88">
        <f>$E$31*$I$29*$C88</f>
        <v>1960</v>
      </c>
      <c r="F88">
        <f>$F$31*$I$29*$C88</f>
        <v>13720</v>
      </c>
      <c r="G88">
        <f>$G$31*$I$29*$C88</f>
        <v>96040</v>
      </c>
      <c r="H88" s="20">
        <v>10</v>
      </c>
      <c r="I88" s="20">
        <v>33</v>
      </c>
      <c r="J88" s="20">
        <v>229</v>
      </c>
      <c r="K88">
        <v>1601</v>
      </c>
      <c r="L88" t="s">
        <v>610</v>
      </c>
      <c r="M88" t="s">
        <v>608</v>
      </c>
      <c r="N88" t="s">
        <v>609</v>
      </c>
      <c r="O88" t="s">
        <v>731</v>
      </c>
      <c r="P88">
        <v>10</v>
      </c>
      <c r="Q88">
        <v>33</v>
      </c>
      <c r="R88">
        <v>3.9</v>
      </c>
      <c r="S88">
        <v>26.700000000000003</v>
      </c>
    </row>
    <row r="89" spans="3:19" x14ac:dyDescent="0.25">
      <c r="C89" s="22"/>
      <c r="D89">
        <f>$D$32*$I$30*$C88</f>
        <v>4200</v>
      </c>
      <c r="E89">
        <f>$E$32*$I$30*$C88</f>
        <v>4200</v>
      </c>
      <c r="F89">
        <f>$F$32*$I$30*$C88</f>
        <v>63000</v>
      </c>
      <c r="G89">
        <f>$G$32*$I$30*$C88</f>
        <v>945000</v>
      </c>
      <c r="H89" s="20">
        <v>70</v>
      </c>
      <c r="I89" s="20">
        <v>70</v>
      </c>
      <c r="J89" s="20">
        <v>1050</v>
      </c>
      <c r="K89">
        <v>15750</v>
      </c>
      <c r="L89" t="s">
        <v>732</v>
      </c>
      <c r="M89" t="s">
        <v>732</v>
      </c>
      <c r="N89" t="s">
        <v>733</v>
      </c>
      <c r="O89" t="s">
        <v>734</v>
      </c>
      <c r="P89">
        <v>70</v>
      </c>
      <c r="Q89">
        <v>70</v>
      </c>
      <c r="R89">
        <v>17.5</v>
      </c>
      <c r="S89">
        <v>262.5</v>
      </c>
    </row>
    <row r="90" spans="3:19" x14ac:dyDescent="0.25">
      <c r="C90" s="21">
        <v>29</v>
      </c>
      <c r="D90">
        <f>$D$31*$I$29*$C90</f>
        <v>580</v>
      </c>
      <c r="E90">
        <f>$E$31*$I$29*$C90</f>
        <v>2030</v>
      </c>
      <c r="F90">
        <f>$F$31*$I$29*$C90</f>
        <v>14210</v>
      </c>
      <c r="G90">
        <f>$G$31*$I$29*$C90</f>
        <v>99470</v>
      </c>
      <c r="H90" s="20">
        <v>10</v>
      </c>
      <c r="I90" s="20">
        <v>34</v>
      </c>
      <c r="J90" s="20">
        <v>237</v>
      </c>
      <c r="K90">
        <v>1658</v>
      </c>
      <c r="L90" t="s">
        <v>610</v>
      </c>
      <c r="M90" t="s">
        <v>735</v>
      </c>
      <c r="N90" t="s">
        <v>736</v>
      </c>
      <c r="O90" t="s">
        <v>737</v>
      </c>
      <c r="P90">
        <v>10</v>
      </c>
      <c r="Q90">
        <v>34</v>
      </c>
      <c r="R90">
        <v>4</v>
      </c>
      <c r="S90">
        <v>27.700000000000003</v>
      </c>
    </row>
    <row r="91" spans="3:19" x14ac:dyDescent="0.25">
      <c r="C91" s="22"/>
      <c r="D91">
        <f>$D$32*$I$30*$C90</f>
        <v>4350</v>
      </c>
      <c r="E91">
        <f>$E$32*$I$30*$C90</f>
        <v>4350</v>
      </c>
      <c r="F91">
        <f>$F$32*$I$30*$C90</f>
        <v>65250</v>
      </c>
      <c r="G91">
        <f>$G$32*$I$30*$C90</f>
        <v>978750</v>
      </c>
      <c r="H91" s="20">
        <v>73</v>
      </c>
      <c r="I91" s="20">
        <v>73</v>
      </c>
      <c r="J91" s="20">
        <v>1088</v>
      </c>
      <c r="K91">
        <v>16313</v>
      </c>
      <c r="L91" t="s">
        <v>738</v>
      </c>
      <c r="M91" t="s">
        <v>738</v>
      </c>
      <c r="N91" t="s">
        <v>685</v>
      </c>
      <c r="O91" t="s">
        <v>739</v>
      </c>
      <c r="P91">
        <v>73</v>
      </c>
      <c r="Q91">
        <v>73</v>
      </c>
      <c r="R91">
        <v>18.200000000000003</v>
      </c>
      <c r="S91">
        <v>271.90000000000003</v>
      </c>
    </row>
    <row r="92" spans="3:19" x14ac:dyDescent="0.25">
      <c r="C92" s="21">
        <v>30</v>
      </c>
      <c r="D92">
        <f>$D$31*$I$29*$C92</f>
        <v>600</v>
      </c>
      <c r="E92">
        <f>$E$31*$I$29*$C92</f>
        <v>2100</v>
      </c>
      <c r="F92">
        <f>$F$31*$I$29*$C92</f>
        <v>14700</v>
      </c>
      <c r="G92">
        <f>$G$31*$I$29*$C92</f>
        <v>102900</v>
      </c>
      <c r="H92" s="20">
        <v>10</v>
      </c>
      <c r="I92" s="20">
        <v>35</v>
      </c>
      <c r="J92" s="20">
        <v>245</v>
      </c>
      <c r="K92">
        <v>1715</v>
      </c>
      <c r="L92" t="s">
        <v>610</v>
      </c>
      <c r="M92" t="s">
        <v>662</v>
      </c>
      <c r="N92" t="s">
        <v>740</v>
      </c>
      <c r="O92" t="s">
        <v>741</v>
      </c>
      <c r="P92">
        <v>10</v>
      </c>
      <c r="Q92">
        <v>35</v>
      </c>
      <c r="R92">
        <v>4.0999999999999996</v>
      </c>
      <c r="S92">
        <v>28.6</v>
      </c>
    </row>
    <row r="93" spans="3:19" x14ac:dyDescent="0.25">
      <c r="C93" s="22"/>
      <c r="D93">
        <f>$D$32*$I$30*$C92</f>
        <v>4500</v>
      </c>
      <c r="E93">
        <f>$E$32*$I$30*$C92</f>
        <v>4500</v>
      </c>
      <c r="F93">
        <f>$F$32*$I$30*$C92</f>
        <v>67500</v>
      </c>
      <c r="G93">
        <f>$G$32*$I$30*$C92</f>
        <v>1012500</v>
      </c>
      <c r="H93" s="20">
        <v>75</v>
      </c>
      <c r="I93" s="20">
        <v>75</v>
      </c>
      <c r="J93" s="20">
        <v>1125</v>
      </c>
      <c r="K93">
        <v>16875</v>
      </c>
      <c r="L93" t="s">
        <v>600</v>
      </c>
      <c r="M93" t="s">
        <v>600</v>
      </c>
      <c r="N93" t="s">
        <v>601</v>
      </c>
      <c r="O93" t="s">
        <v>742</v>
      </c>
      <c r="P93">
        <v>75</v>
      </c>
      <c r="Q93">
        <v>75</v>
      </c>
      <c r="R93">
        <v>18.8</v>
      </c>
      <c r="S93">
        <v>281.3</v>
      </c>
    </row>
    <row r="94" spans="3:19" x14ac:dyDescent="0.25">
      <c r="C94" s="22">
        <v>31</v>
      </c>
      <c r="D94">
        <f>$D$31*$I$29*$C94</f>
        <v>620</v>
      </c>
      <c r="E94">
        <f>$E$31*$I$29*$C94</f>
        <v>2170</v>
      </c>
      <c r="F94">
        <f>$F$31*$I$29*$C94</f>
        <v>15190</v>
      </c>
      <c r="G94">
        <f>$G$31*$I$29*$C94</f>
        <v>106330</v>
      </c>
      <c r="H94" s="20">
        <v>11</v>
      </c>
      <c r="I94" s="20">
        <v>37</v>
      </c>
      <c r="J94" s="20">
        <v>254</v>
      </c>
      <c r="K94">
        <v>1773</v>
      </c>
      <c r="L94" t="s">
        <v>634</v>
      </c>
      <c r="M94" t="s">
        <v>743</v>
      </c>
      <c r="N94" t="s">
        <v>744</v>
      </c>
      <c r="O94" t="s">
        <v>745</v>
      </c>
      <c r="P94">
        <v>11</v>
      </c>
      <c r="Q94">
        <v>37</v>
      </c>
      <c r="R94">
        <v>4.3</v>
      </c>
      <c r="S94">
        <v>29.6</v>
      </c>
    </row>
    <row r="95" spans="3:19" x14ac:dyDescent="0.25">
      <c r="C95" s="21"/>
      <c r="D95">
        <f>$D$32*$I$30*$C94</f>
        <v>4650</v>
      </c>
      <c r="E95">
        <f>$E$32*$I$30*$C94</f>
        <v>4650</v>
      </c>
      <c r="F95">
        <f>$F$32*$I$30*$C94</f>
        <v>69750</v>
      </c>
      <c r="G95">
        <f>$G$32*$I$30*$C94</f>
        <v>1046250</v>
      </c>
      <c r="H95" s="20">
        <v>78</v>
      </c>
      <c r="I95" s="20">
        <v>78</v>
      </c>
      <c r="J95" s="20">
        <v>1163</v>
      </c>
      <c r="K95">
        <v>17438</v>
      </c>
      <c r="L95" t="s">
        <v>746</v>
      </c>
      <c r="M95" t="s">
        <v>746</v>
      </c>
      <c r="N95" t="s">
        <v>747</v>
      </c>
      <c r="O95" t="s">
        <v>748</v>
      </c>
      <c r="P95">
        <v>78</v>
      </c>
      <c r="Q95">
        <v>78</v>
      </c>
      <c r="R95">
        <v>19.400000000000002</v>
      </c>
      <c r="S95">
        <v>290.70000000000005</v>
      </c>
    </row>
    <row r="96" spans="3:19" x14ac:dyDescent="0.25">
      <c r="C96" s="22">
        <v>32</v>
      </c>
      <c r="D96">
        <f>$D$31*$I$29*$C96</f>
        <v>640</v>
      </c>
      <c r="E96">
        <f>$E$31*$I$29*$C96</f>
        <v>2240</v>
      </c>
      <c r="F96">
        <f>$F$31*$I$29*$C96</f>
        <v>15680</v>
      </c>
      <c r="G96">
        <f>$G$31*$I$29*$C96</f>
        <v>109760</v>
      </c>
      <c r="H96" s="20">
        <v>11</v>
      </c>
      <c r="I96" s="20">
        <v>38</v>
      </c>
      <c r="J96" s="20">
        <v>262</v>
      </c>
      <c r="K96">
        <v>1830</v>
      </c>
      <c r="L96" t="s">
        <v>634</v>
      </c>
      <c r="M96" t="s">
        <v>595</v>
      </c>
      <c r="N96" t="s">
        <v>627</v>
      </c>
      <c r="O96" t="s">
        <v>749</v>
      </c>
      <c r="P96">
        <v>11</v>
      </c>
      <c r="Q96">
        <v>38</v>
      </c>
      <c r="R96">
        <v>4.3999999999999995</v>
      </c>
      <c r="S96">
        <v>30.5</v>
      </c>
    </row>
    <row r="97" spans="3:19" x14ac:dyDescent="0.25">
      <c r="C97" s="21"/>
      <c r="D97">
        <f>$D$32*$I$30*$C96</f>
        <v>4800</v>
      </c>
      <c r="E97">
        <f>$E$32*$I$30*$C96</f>
        <v>4800</v>
      </c>
      <c r="F97">
        <f>$F$32*$I$30*$C96</f>
        <v>72000</v>
      </c>
      <c r="G97">
        <f>$G$32*$I$30*$C96</f>
        <v>1080000</v>
      </c>
      <c r="H97" s="20">
        <v>80</v>
      </c>
      <c r="I97" s="20">
        <v>80</v>
      </c>
      <c r="J97" s="20">
        <v>1200</v>
      </c>
      <c r="K97">
        <v>18000</v>
      </c>
      <c r="L97" t="s">
        <v>750</v>
      </c>
      <c r="M97" t="s">
        <v>750</v>
      </c>
      <c r="N97" t="s">
        <v>751</v>
      </c>
      <c r="O97" t="s">
        <v>752</v>
      </c>
      <c r="P97">
        <v>80</v>
      </c>
      <c r="Q97">
        <v>80</v>
      </c>
      <c r="R97">
        <v>20</v>
      </c>
      <c r="S97">
        <v>300</v>
      </c>
    </row>
    <row r="98" spans="3:19" x14ac:dyDescent="0.25">
      <c r="C98" s="22">
        <v>33</v>
      </c>
      <c r="D98">
        <f>$D$31*$I$29*$C98</f>
        <v>660</v>
      </c>
      <c r="E98">
        <f>$E$31*$I$29*$C98</f>
        <v>2310</v>
      </c>
      <c r="F98">
        <f>$F$31*$I$29*$C98</f>
        <v>16170</v>
      </c>
      <c r="G98">
        <f>$G$31*$I$29*$C98</f>
        <v>113190</v>
      </c>
      <c r="H98" s="20">
        <v>11</v>
      </c>
      <c r="I98" s="20">
        <v>39</v>
      </c>
      <c r="J98" s="20">
        <v>270</v>
      </c>
      <c r="K98">
        <v>1887</v>
      </c>
      <c r="L98" t="s">
        <v>634</v>
      </c>
      <c r="M98" t="s">
        <v>753</v>
      </c>
      <c r="N98" t="s">
        <v>754</v>
      </c>
      <c r="O98" t="s">
        <v>755</v>
      </c>
      <c r="P98">
        <v>11</v>
      </c>
      <c r="Q98">
        <v>39</v>
      </c>
      <c r="R98">
        <v>4.5</v>
      </c>
      <c r="S98">
        <v>31.5</v>
      </c>
    </row>
    <row r="99" spans="3:19" x14ac:dyDescent="0.25">
      <c r="C99" s="22"/>
      <c r="D99">
        <f>$D$32*$I$30*$C98</f>
        <v>4950</v>
      </c>
      <c r="E99">
        <f>$E$32*$I$30*$C98</f>
        <v>4950</v>
      </c>
      <c r="F99">
        <f>$F$32*$I$30*$C98</f>
        <v>74250</v>
      </c>
      <c r="G99">
        <f>$G$32*$I$30*$C98</f>
        <v>1113750</v>
      </c>
      <c r="H99" s="20">
        <v>83</v>
      </c>
      <c r="I99" s="20">
        <v>83</v>
      </c>
      <c r="J99" s="20">
        <v>1238</v>
      </c>
      <c r="K99">
        <v>18563</v>
      </c>
      <c r="L99" t="s">
        <v>756</v>
      </c>
      <c r="M99" t="s">
        <v>756</v>
      </c>
      <c r="N99" t="s">
        <v>757</v>
      </c>
      <c r="O99" t="s">
        <v>758</v>
      </c>
      <c r="P99">
        <v>83</v>
      </c>
      <c r="Q99">
        <v>83</v>
      </c>
      <c r="R99">
        <v>20.700000000000003</v>
      </c>
      <c r="S99">
        <v>309.40000000000003</v>
      </c>
    </row>
    <row r="100" spans="3:19" x14ac:dyDescent="0.25">
      <c r="C100" s="21">
        <v>34</v>
      </c>
      <c r="D100">
        <f>$D$31*$I$29*$C100</f>
        <v>680</v>
      </c>
      <c r="E100">
        <f>$E$31*$I$29*$C100</f>
        <v>2380</v>
      </c>
      <c r="F100">
        <f>$F$31*$I$29*$C100</f>
        <v>16660</v>
      </c>
      <c r="G100">
        <f>$G$31*$I$29*$C100</f>
        <v>116620</v>
      </c>
      <c r="H100" s="20">
        <v>12</v>
      </c>
      <c r="I100" s="20">
        <v>40</v>
      </c>
      <c r="J100" s="20">
        <v>278</v>
      </c>
      <c r="K100">
        <v>1944</v>
      </c>
      <c r="L100" t="s">
        <v>640</v>
      </c>
      <c r="M100" t="s">
        <v>671</v>
      </c>
      <c r="N100" t="s">
        <v>759</v>
      </c>
      <c r="O100" t="s">
        <v>760</v>
      </c>
      <c r="P100">
        <v>12</v>
      </c>
      <c r="Q100">
        <v>40</v>
      </c>
      <c r="R100">
        <v>4.6999999999999993</v>
      </c>
      <c r="S100">
        <v>32.4</v>
      </c>
    </row>
    <row r="101" spans="3:19" x14ac:dyDescent="0.25">
      <c r="C101" s="22"/>
      <c r="D101">
        <f>$D$32*$I$30*$C100</f>
        <v>5100</v>
      </c>
      <c r="E101">
        <f>$E$32*$I$30*$C100</f>
        <v>5100</v>
      </c>
      <c r="F101">
        <f>$F$32*$I$30*$C100</f>
        <v>76500</v>
      </c>
      <c r="G101">
        <f>$G$32*$I$30*$C100</f>
        <v>1147500</v>
      </c>
      <c r="H101" s="20">
        <v>85</v>
      </c>
      <c r="I101" s="20">
        <v>85</v>
      </c>
      <c r="J101" s="20">
        <v>1275</v>
      </c>
      <c r="K101">
        <v>19125</v>
      </c>
      <c r="L101" t="s">
        <v>761</v>
      </c>
      <c r="M101" t="s">
        <v>761</v>
      </c>
      <c r="N101" t="s">
        <v>762</v>
      </c>
      <c r="O101" t="s">
        <v>763</v>
      </c>
      <c r="P101">
        <v>85</v>
      </c>
      <c r="Q101">
        <v>85</v>
      </c>
      <c r="R101">
        <v>21.3</v>
      </c>
      <c r="S101">
        <v>318.8</v>
      </c>
    </row>
    <row r="102" spans="3:19" x14ac:dyDescent="0.25">
      <c r="C102" s="21">
        <v>35</v>
      </c>
      <c r="D102">
        <f>$D$31*$I$29*$C102</f>
        <v>700</v>
      </c>
      <c r="E102">
        <f>$E$31*$I$29*$C102</f>
        <v>2450</v>
      </c>
      <c r="F102">
        <f>$F$31*$I$29*$C102</f>
        <v>17150</v>
      </c>
      <c r="G102">
        <f>$G$31*$I$29*$C102</f>
        <v>120050</v>
      </c>
      <c r="H102" s="20">
        <v>12</v>
      </c>
      <c r="I102" s="20">
        <v>41</v>
      </c>
      <c r="J102" s="20">
        <v>286</v>
      </c>
      <c r="K102">
        <v>2001</v>
      </c>
      <c r="L102" t="s">
        <v>640</v>
      </c>
      <c r="M102" t="s">
        <v>614</v>
      </c>
      <c r="N102" t="s">
        <v>615</v>
      </c>
      <c r="O102" t="s">
        <v>764</v>
      </c>
      <c r="P102">
        <v>12</v>
      </c>
      <c r="Q102">
        <v>41</v>
      </c>
      <c r="R102">
        <v>4.8</v>
      </c>
      <c r="S102">
        <v>33.4</v>
      </c>
    </row>
    <row r="103" spans="3:19" x14ac:dyDescent="0.25">
      <c r="C103" s="22"/>
      <c r="D103">
        <f>$D$32*$I$30*$C102</f>
        <v>5250</v>
      </c>
      <c r="E103">
        <f>$E$32*$I$30*$C102</f>
        <v>5250</v>
      </c>
      <c r="F103">
        <f>$F$32*$I$30*$C102</f>
        <v>78750</v>
      </c>
      <c r="G103">
        <f>$G$32*$I$30*$C102</f>
        <v>1181250</v>
      </c>
      <c r="H103" s="20">
        <v>88</v>
      </c>
      <c r="I103" s="20">
        <v>88</v>
      </c>
      <c r="J103" s="20">
        <v>1313</v>
      </c>
      <c r="K103">
        <v>19688</v>
      </c>
      <c r="L103" t="s">
        <v>765</v>
      </c>
      <c r="M103" t="s">
        <v>765</v>
      </c>
      <c r="N103" t="s">
        <v>766</v>
      </c>
      <c r="O103" t="s">
        <v>767</v>
      </c>
      <c r="P103">
        <v>88</v>
      </c>
      <c r="Q103">
        <v>88</v>
      </c>
      <c r="R103">
        <v>21.900000000000002</v>
      </c>
      <c r="S103">
        <v>328.20000000000005</v>
      </c>
    </row>
    <row r="104" spans="3:19" x14ac:dyDescent="0.25">
      <c r="C104" s="22">
        <v>36</v>
      </c>
      <c r="D104">
        <f>$D$31*$I$29*$C104</f>
        <v>720</v>
      </c>
      <c r="E104">
        <f>$E$31*$I$29*$C104</f>
        <v>2520</v>
      </c>
      <c r="F104">
        <f>$F$31*$I$29*$C104</f>
        <v>17640</v>
      </c>
      <c r="G104">
        <f>$G$31*$I$29*$C104</f>
        <v>123480</v>
      </c>
      <c r="H104" s="20">
        <v>12</v>
      </c>
      <c r="I104" s="20">
        <v>42</v>
      </c>
      <c r="J104" s="20">
        <v>294</v>
      </c>
      <c r="K104">
        <v>2058</v>
      </c>
      <c r="L104" t="s">
        <v>640</v>
      </c>
      <c r="M104" t="s">
        <v>768</v>
      </c>
      <c r="N104" t="s">
        <v>769</v>
      </c>
      <c r="O104" t="s">
        <v>770</v>
      </c>
      <c r="P104">
        <v>12</v>
      </c>
      <c r="Q104">
        <v>42</v>
      </c>
      <c r="R104">
        <v>4.9000000000000004</v>
      </c>
      <c r="S104">
        <v>34.299999999999997</v>
      </c>
    </row>
    <row r="105" spans="3:19" x14ac:dyDescent="0.25">
      <c r="C105" s="21"/>
      <c r="D105">
        <f>$D$32*$I$30*$C104</f>
        <v>5400</v>
      </c>
      <c r="E105">
        <f>$E$32*$I$30*$C104</f>
        <v>5400</v>
      </c>
      <c r="F105">
        <f>$F$32*$I$30*$C104</f>
        <v>81000</v>
      </c>
      <c r="G105">
        <f>$G$32*$I$30*$C104</f>
        <v>1215000</v>
      </c>
      <c r="H105" s="20">
        <v>90</v>
      </c>
      <c r="I105" s="20">
        <v>90</v>
      </c>
      <c r="J105" s="20">
        <v>1350</v>
      </c>
      <c r="K105">
        <v>20250</v>
      </c>
      <c r="L105" t="s">
        <v>645</v>
      </c>
      <c r="M105" t="s">
        <v>645</v>
      </c>
      <c r="N105" t="s">
        <v>771</v>
      </c>
      <c r="O105" t="s">
        <v>772</v>
      </c>
      <c r="P105">
        <v>90</v>
      </c>
      <c r="Q105">
        <v>90</v>
      </c>
      <c r="R105">
        <v>22.5</v>
      </c>
      <c r="S105">
        <v>337.5</v>
      </c>
    </row>
    <row r="106" spans="3:19" x14ac:dyDescent="0.25">
      <c r="C106" s="22">
        <v>37</v>
      </c>
      <c r="D106">
        <f>$D$31*$I$29*$C106</f>
        <v>740</v>
      </c>
      <c r="E106">
        <f>$E$31*$I$29*$C106</f>
        <v>2590</v>
      </c>
      <c r="F106">
        <f>$F$31*$I$29*$C106</f>
        <v>18130</v>
      </c>
      <c r="G106">
        <f>$G$31*$I$29*$C106</f>
        <v>126910</v>
      </c>
      <c r="H106" s="20">
        <v>13</v>
      </c>
      <c r="I106" s="20">
        <v>44</v>
      </c>
      <c r="J106" s="20">
        <v>303</v>
      </c>
      <c r="K106">
        <v>2116</v>
      </c>
      <c r="L106" t="s">
        <v>616</v>
      </c>
      <c r="M106" t="s">
        <v>773</v>
      </c>
      <c r="N106" t="s">
        <v>774</v>
      </c>
      <c r="O106" t="s">
        <v>775</v>
      </c>
      <c r="P106">
        <v>13</v>
      </c>
      <c r="Q106">
        <v>44</v>
      </c>
      <c r="R106">
        <v>5.0999999999999996</v>
      </c>
      <c r="S106">
        <v>35.300000000000004</v>
      </c>
    </row>
    <row r="107" spans="3:19" x14ac:dyDescent="0.25">
      <c r="C107" s="21"/>
      <c r="D107">
        <f>$D$32*$I$30*$C106</f>
        <v>5550</v>
      </c>
      <c r="E107">
        <f>$E$32*$I$30*$C106</f>
        <v>5550</v>
      </c>
      <c r="F107">
        <f>$F$32*$I$30*$C106</f>
        <v>83250</v>
      </c>
      <c r="G107">
        <f>$G$32*$I$30*$C106</f>
        <v>1248750</v>
      </c>
      <c r="H107" s="20">
        <v>93</v>
      </c>
      <c r="I107" s="20">
        <v>93</v>
      </c>
      <c r="J107" s="20">
        <v>1388</v>
      </c>
      <c r="K107">
        <v>20813</v>
      </c>
      <c r="L107" t="s">
        <v>776</v>
      </c>
      <c r="M107" t="s">
        <v>776</v>
      </c>
      <c r="N107" t="s">
        <v>777</v>
      </c>
      <c r="O107" t="s">
        <v>778</v>
      </c>
      <c r="P107">
        <v>93</v>
      </c>
      <c r="Q107">
        <v>93</v>
      </c>
      <c r="R107">
        <v>23.200000000000003</v>
      </c>
      <c r="S107">
        <v>346.90000000000003</v>
      </c>
    </row>
    <row r="108" spans="3:19" x14ac:dyDescent="0.25">
      <c r="C108" s="22">
        <v>38</v>
      </c>
      <c r="D108">
        <f>$D$31*$I$29*$C108</f>
        <v>760</v>
      </c>
      <c r="E108">
        <f>$E$31*$I$29*$C108</f>
        <v>2660</v>
      </c>
      <c r="F108">
        <f>$F$31*$I$29*$C108</f>
        <v>18620</v>
      </c>
      <c r="G108">
        <f>$G$31*$I$29*$C108</f>
        <v>130340</v>
      </c>
      <c r="H108" s="20">
        <v>13</v>
      </c>
      <c r="I108" s="20">
        <v>45</v>
      </c>
      <c r="J108" s="20">
        <v>311</v>
      </c>
      <c r="K108">
        <v>2173</v>
      </c>
      <c r="L108" t="s">
        <v>616</v>
      </c>
      <c r="M108" t="s">
        <v>681</v>
      </c>
      <c r="N108" t="s">
        <v>779</v>
      </c>
      <c r="O108" t="s">
        <v>780</v>
      </c>
      <c r="P108">
        <v>13</v>
      </c>
      <c r="Q108">
        <v>45</v>
      </c>
      <c r="R108">
        <v>5.1999999999999993</v>
      </c>
      <c r="S108">
        <v>36.300000000000004</v>
      </c>
    </row>
    <row r="109" spans="3:19" x14ac:dyDescent="0.25">
      <c r="C109" s="22"/>
      <c r="D109">
        <f>$D$32*$I$30*$C108</f>
        <v>5700</v>
      </c>
      <c r="E109">
        <f>$E$32*$I$30*$C108</f>
        <v>5700</v>
      </c>
      <c r="F109">
        <f>$F$32*$I$30*$C108</f>
        <v>85500</v>
      </c>
      <c r="G109">
        <f>$G$32*$I$30*$C108</f>
        <v>1282500</v>
      </c>
      <c r="H109" s="20">
        <v>95</v>
      </c>
      <c r="I109" s="20">
        <v>95</v>
      </c>
      <c r="J109" s="20">
        <v>1425</v>
      </c>
      <c r="K109">
        <v>21375</v>
      </c>
      <c r="L109" t="s">
        <v>781</v>
      </c>
      <c r="M109" t="s">
        <v>781</v>
      </c>
      <c r="N109" t="s">
        <v>782</v>
      </c>
      <c r="O109" t="s">
        <v>783</v>
      </c>
      <c r="P109">
        <v>95</v>
      </c>
      <c r="Q109">
        <v>95</v>
      </c>
      <c r="R109">
        <v>23.8</v>
      </c>
      <c r="S109">
        <v>356.3</v>
      </c>
    </row>
    <row r="110" spans="3:19" x14ac:dyDescent="0.25">
      <c r="C110" s="21">
        <v>39</v>
      </c>
      <c r="D110">
        <f>$D$31*$I$29*$C110</f>
        <v>780</v>
      </c>
      <c r="E110">
        <f>$E$31*$I$29*$C110</f>
        <v>2730</v>
      </c>
      <c r="F110">
        <f>$F$31*$I$29*$C110</f>
        <v>19110</v>
      </c>
      <c r="G110">
        <f>$G$31*$I$29*$C110</f>
        <v>133770</v>
      </c>
      <c r="H110" s="20">
        <v>13</v>
      </c>
      <c r="I110" s="20">
        <v>46</v>
      </c>
      <c r="J110" s="20">
        <v>319</v>
      </c>
      <c r="K110">
        <v>2230</v>
      </c>
      <c r="L110" t="s">
        <v>616</v>
      </c>
      <c r="M110" t="s">
        <v>784</v>
      </c>
      <c r="N110" t="s">
        <v>785</v>
      </c>
      <c r="O110" t="s">
        <v>786</v>
      </c>
      <c r="P110">
        <v>13</v>
      </c>
      <c r="Q110">
        <v>46</v>
      </c>
      <c r="R110">
        <v>5.3999999999999995</v>
      </c>
      <c r="S110">
        <v>37.200000000000003</v>
      </c>
    </row>
    <row r="111" spans="3:19" x14ac:dyDescent="0.25">
      <c r="C111" s="22"/>
      <c r="D111">
        <f>$D$32*$I$30*$C110</f>
        <v>5850</v>
      </c>
      <c r="E111">
        <f>$E$32*$I$30*$C110</f>
        <v>5850</v>
      </c>
      <c r="F111">
        <f>$F$32*$I$30*$C110</f>
        <v>87750</v>
      </c>
      <c r="G111">
        <f>$G$32*$I$30*$C110</f>
        <v>1316250</v>
      </c>
      <c r="H111" s="20">
        <v>98</v>
      </c>
      <c r="I111" s="20">
        <v>98</v>
      </c>
      <c r="J111" s="20">
        <v>1463</v>
      </c>
      <c r="K111">
        <v>21938</v>
      </c>
      <c r="L111" t="s">
        <v>651</v>
      </c>
      <c r="M111" t="s">
        <v>651</v>
      </c>
      <c r="N111" t="s">
        <v>787</v>
      </c>
      <c r="O111" t="s">
        <v>788</v>
      </c>
      <c r="P111">
        <v>98</v>
      </c>
      <c r="Q111">
        <v>98</v>
      </c>
      <c r="R111">
        <v>24.400000000000002</v>
      </c>
      <c r="S111">
        <v>365.70000000000005</v>
      </c>
    </row>
    <row r="112" spans="3:19" x14ac:dyDescent="0.25">
      <c r="C112" s="21">
        <v>40</v>
      </c>
      <c r="D112">
        <f>$D$31*$I$29*$C112</f>
        <v>800</v>
      </c>
      <c r="E112">
        <f>$E$31*$I$29*$C112</f>
        <v>2800</v>
      </c>
      <c r="F112">
        <f>$F$31*$I$29*$C112</f>
        <v>19600</v>
      </c>
      <c r="G112">
        <f>$G$31*$I$29*$C112</f>
        <v>137200</v>
      </c>
      <c r="H112" s="20">
        <v>14</v>
      </c>
      <c r="I112" s="20">
        <v>47</v>
      </c>
      <c r="J112" s="20">
        <v>327</v>
      </c>
      <c r="K112">
        <v>2287</v>
      </c>
      <c r="L112" t="s">
        <v>650</v>
      </c>
      <c r="M112" t="s">
        <v>789</v>
      </c>
      <c r="N112" t="s">
        <v>790</v>
      </c>
      <c r="O112" t="s">
        <v>791</v>
      </c>
      <c r="P112">
        <v>14</v>
      </c>
      <c r="Q112">
        <v>47</v>
      </c>
      <c r="R112">
        <v>5.5</v>
      </c>
      <c r="S112">
        <v>38.200000000000003</v>
      </c>
    </row>
    <row r="113" spans="3:19" x14ac:dyDescent="0.25">
      <c r="C113" s="22"/>
      <c r="D113">
        <f>$D$32*$I$30*$C112</f>
        <v>6000</v>
      </c>
      <c r="E113">
        <f>$E$32*$I$30*$C112</f>
        <v>6000</v>
      </c>
      <c r="F113">
        <f>$F$32*$I$30*$C112</f>
        <v>90000</v>
      </c>
      <c r="G113">
        <f>$G$32*$I$30*$C112</f>
        <v>1350000</v>
      </c>
      <c r="H113" s="20">
        <v>100</v>
      </c>
      <c r="I113" s="20">
        <v>100</v>
      </c>
      <c r="J113" s="20">
        <v>1500</v>
      </c>
      <c r="K113">
        <v>22500</v>
      </c>
      <c r="L113" t="s">
        <v>792</v>
      </c>
      <c r="M113" t="s">
        <v>792</v>
      </c>
      <c r="N113" t="s">
        <v>793</v>
      </c>
      <c r="O113" t="s">
        <v>794</v>
      </c>
      <c r="P113">
        <v>1.7000000000000002</v>
      </c>
      <c r="Q113">
        <v>1.7000000000000002</v>
      </c>
      <c r="R113">
        <v>25</v>
      </c>
      <c r="S113">
        <v>375</v>
      </c>
    </row>
    <row r="114" spans="3:19" x14ac:dyDescent="0.25">
      <c r="C114" s="22">
        <v>41</v>
      </c>
      <c r="D114">
        <f>$D$31*$I$29*$C114</f>
        <v>820</v>
      </c>
      <c r="E114">
        <f>$E$31*$I$29*$C114</f>
        <v>2870</v>
      </c>
      <c r="F114">
        <f>$F$31*$I$29*$C114</f>
        <v>20090</v>
      </c>
      <c r="G114">
        <f>$G$31*$I$29*$C114</f>
        <v>140630</v>
      </c>
      <c r="H114" s="20">
        <v>14</v>
      </c>
      <c r="I114" s="20">
        <v>48</v>
      </c>
      <c r="J114" s="20">
        <v>335</v>
      </c>
      <c r="K114">
        <v>2344</v>
      </c>
      <c r="L114" t="s">
        <v>650</v>
      </c>
      <c r="M114" t="s">
        <v>686</v>
      </c>
      <c r="N114" t="s">
        <v>795</v>
      </c>
      <c r="O114" t="s">
        <v>796</v>
      </c>
      <c r="P114">
        <v>14</v>
      </c>
      <c r="Q114">
        <v>48</v>
      </c>
      <c r="R114">
        <v>5.6</v>
      </c>
      <c r="S114">
        <v>39.1</v>
      </c>
    </row>
    <row r="115" spans="3:19" x14ac:dyDescent="0.25">
      <c r="C115" s="21"/>
      <c r="D115">
        <f>$D$32*$I$30*$C114</f>
        <v>6150</v>
      </c>
      <c r="E115">
        <f>$E$32*$I$30*$C114</f>
        <v>6150</v>
      </c>
      <c r="F115">
        <f>$F$32*$I$30*$C114</f>
        <v>92250</v>
      </c>
      <c r="G115">
        <f>$G$32*$I$30*$C114</f>
        <v>1383750</v>
      </c>
      <c r="H115" s="20">
        <v>103</v>
      </c>
      <c r="I115" s="20">
        <v>103</v>
      </c>
      <c r="J115" s="20">
        <v>1538</v>
      </c>
      <c r="K115">
        <v>23063</v>
      </c>
      <c r="L115" t="s">
        <v>657</v>
      </c>
      <c r="M115" t="s">
        <v>657</v>
      </c>
      <c r="N115" t="s">
        <v>797</v>
      </c>
      <c r="O115" t="s">
        <v>798</v>
      </c>
      <c r="P115">
        <v>1.8</v>
      </c>
      <c r="Q115">
        <v>1.8</v>
      </c>
      <c r="R115">
        <v>25.700000000000003</v>
      </c>
      <c r="S115">
        <v>384.40000000000003</v>
      </c>
    </row>
    <row r="116" spans="3:19" x14ac:dyDescent="0.25">
      <c r="C116" s="22">
        <v>42</v>
      </c>
      <c r="D116">
        <f>$D$31*$I$29*$C116</f>
        <v>840</v>
      </c>
      <c r="E116">
        <f>$E$31*$I$29*$C116</f>
        <v>2940</v>
      </c>
      <c r="F116">
        <f>$F$31*$I$29*$C116</f>
        <v>20580</v>
      </c>
      <c r="G116">
        <f>$G$31*$I$29*$C116</f>
        <v>144060</v>
      </c>
      <c r="H116" s="20">
        <v>14</v>
      </c>
      <c r="I116" s="20">
        <v>49</v>
      </c>
      <c r="J116" s="20">
        <v>343</v>
      </c>
      <c r="K116">
        <v>2401</v>
      </c>
      <c r="L116" t="s">
        <v>650</v>
      </c>
      <c r="M116" t="s">
        <v>620</v>
      </c>
      <c r="N116" t="s">
        <v>621</v>
      </c>
      <c r="O116" t="s">
        <v>799</v>
      </c>
      <c r="P116">
        <v>14</v>
      </c>
      <c r="Q116">
        <v>49</v>
      </c>
      <c r="R116">
        <v>5.8</v>
      </c>
      <c r="S116">
        <v>40.1</v>
      </c>
    </row>
    <row r="117" spans="3:19" x14ac:dyDescent="0.25">
      <c r="C117" s="21"/>
      <c r="D117">
        <f>$D$32*$I$30*$C116</f>
        <v>6300</v>
      </c>
      <c r="E117">
        <f>$E$32*$I$30*$C116</f>
        <v>6300</v>
      </c>
      <c r="F117">
        <f>$F$32*$I$30*$C116</f>
        <v>94500</v>
      </c>
      <c r="G117">
        <f>$G$32*$I$30*$C116</f>
        <v>1417500</v>
      </c>
      <c r="H117" s="20">
        <v>105</v>
      </c>
      <c r="I117" s="20">
        <v>105</v>
      </c>
      <c r="J117" s="20">
        <v>1575</v>
      </c>
      <c r="K117">
        <v>23625</v>
      </c>
      <c r="L117" t="s">
        <v>657</v>
      </c>
      <c r="M117" t="s">
        <v>657</v>
      </c>
      <c r="N117" t="s">
        <v>800</v>
      </c>
      <c r="O117" t="s">
        <v>801</v>
      </c>
      <c r="P117">
        <v>1.8</v>
      </c>
      <c r="Q117">
        <v>1.8</v>
      </c>
      <c r="R117">
        <v>26.3</v>
      </c>
      <c r="S117">
        <v>393.8</v>
      </c>
    </row>
    <row r="118" spans="3:19" x14ac:dyDescent="0.25">
      <c r="C118" s="22">
        <v>43</v>
      </c>
      <c r="D118">
        <f>$D$31*$I$29*$C118</f>
        <v>860</v>
      </c>
      <c r="E118">
        <f>$E$31*$I$29*$C118</f>
        <v>3010</v>
      </c>
      <c r="F118">
        <f>$F$31*$I$29*$C118</f>
        <v>21070</v>
      </c>
      <c r="G118">
        <f>$G$31*$I$29*$C118</f>
        <v>147490</v>
      </c>
      <c r="H118" s="20">
        <v>15</v>
      </c>
      <c r="I118" s="20">
        <v>51</v>
      </c>
      <c r="J118" s="20">
        <v>352</v>
      </c>
      <c r="K118">
        <v>2459</v>
      </c>
      <c r="L118" t="s">
        <v>622</v>
      </c>
      <c r="M118" t="s">
        <v>802</v>
      </c>
      <c r="N118" t="s">
        <v>803</v>
      </c>
      <c r="O118" t="s">
        <v>804</v>
      </c>
      <c r="P118">
        <v>15</v>
      </c>
      <c r="Q118">
        <v>51</v>
      </c>
      <c r="R118">
        <v>5.8999999999999995</v>
      </c>
      <c r="S118">
        <v>41</v>
      </c>
    </row>
    <row r="119" spans="3:19" x14ac:dyDescent="0.25">
      <c r="C119" s="22"/>
      <c r="D119">
        <f>$D$32*$I$30*$C118</f>
        <v>6450</v>
      </c>
      <c r="E119">
        <f>$E$32*$I$30*$C118</f>
        <v>6450</v>
      </c>
      <c r="F119">
        <f>$F$32*$I$30*$C118</f>
        <v>96750</v>
      </c>
      <c r="G119">
        <f>$G$32*$I$30*$C118</f>
        <v>1451250</v>
      </c>
      <c r="H119" s="20">
        <v>108</v>
      </c>
      <c r="I119" s="20">
        <v>108</v>
      </c>
      <c r="J119" s="20">
        <v>1613</v>
      </c>
      <c r="K119">
        <v>24188</v>
      </c>
      <c r="L119" t="s">
        <v>657</v>
      </c>
      <c r="M119" t="s">
        <v>657</v>
      </c>
      <c r="N119" t="s">
        <v>805</v>
      </c>
      <c r="O119" t="s">
        <v>806</v>
      </c>
      <c r="P119">
        <v>1.8</v>
      </c>
      <c r="Q119">
        <v>1.8</v>
      </c>
      <c r="R119">
        <v>26.900000000000002</v>
      </c>
      <c r="S119">
        <v>403.20000000000005</v>
      </c>
    </row>
    <row r="120" spans="3:19" x14ac:dyDescent="0.25">
      <c r="C120" s="21">
        <v>44</v>
      </c>
      <c r="D120">
        <f>$D$31*$I$29*$C120</f>
        <v>880</v>
      </c>
      <c r="E120">
        <f>$E$31*$I$29*$C120</f>
        <v>3080</v>
      </c>
      <c r="F120">
        <f>$F$31*$I$29*$C120</f>
        <v>21560</v>
      </c>
      <c r="G120">
        <f>$G$31*$I$29*$C120</f>
        <v>150920</v>
      </c>
      <c r="H120" s="20">
        <v>15</v>
      </c>
      <c r="I120" s="20">
        <v>52</v>
      </c>
      <c r="J120" s="20">
        <v>360</v>
      </c>
      <c r="K120">
        <v>2516</v>
      </c>
      <c r="L120" t="s">
        <v>622</v>
      </c>
      <c r="M120" t="s">
        <v>807</v>
      </c>
      <c r="N120" t="s">
        <v>808</v>
      </c>
      <c r="O120" t="s">
        <v>809</v>
      </c>
      <c r="P120">
        <v>15</v>
      </c>
      <c r="Q120">
        <v>52</v>
      </c>
      <c r="R120">
        <v>6</v>
      </c>
      <c r="S120">
        <v>42</v>
      </c>
    </row>
    <row r="121" spans="3:19" x14ac:dyDescent="0.25">
      <c r="C121" s="22"/>
      <c r="D121">
        <f>$D$32*$I$30*$C120</f>
        <v>6600</v>
      </c>
      <c r="E121">
        <f>$E$32*$I$30*$C120</f>
        <v>6600</v>
      </c>
      <c r="F121">
        <f>$F$32*$I$30*$C120</f>
        <v>99000</v>
      </c>
      <c r="G121">
        <f>$G$32*$I$30*$C120</f>
        <v>1485000</v>
      </c>
      <c r="H121" s="20">
        <v>110</v>
      </c>
      <c r="I121" s="20">
        <v>110</v>
      </c>
      <c r="J121" s="20">
        <v>1650</v>
      </c>
      <c r="K121">
        <v>24750</v>
      </c>
      <c r="L121" t="s">
        <v>606</v>
      </c>
      <c r="M121" t="s">
        <v>606</v>
      </c>
      <c r="N121" t="s">
        <v>810</v>
      </c>
      <c r="O121" t="s">
        <v>811</v>
      </c>
      <c r="P121">
        <v>1.9000000000000001</v>
      </c>
      <c r="Q121">
        <v>1.9000000000000001</v>
      </c>
      <c r="R121">
        <v>27.5</v>
      </c>
      <c r="S121">
        <v>412.5</v>
      </c>
    </row>
    <row r="122" spans="3:19" x14ac:dyDescent="0.25">
      <c r="C122" s="21">
        <v>45</v>
      </c>
      <c r="D122">
        <f>$D$31*$I$29*$C122</f>
        <v>900</v>
      </c>
      <c r="E122">
        <f>$E$31*$I$29*$C122</f>
        <v>3150</v>
      </c>
      <c r="F122">
        <f>$F$31*$I$29*$C122</f>
        <v>22050</v>
      </c>
      <c r="G122">
        <f>$G$31*$I$29*$C122</f>
        <v>154350</v>
      </c>
      <c r="H122" s="20">
        <v>15</v>
      </c>
      <c r="I122" s="20">
        <v>53</v>
      </c>
      <c r="J122" s="20">
        <v>368</v>
      </c>
      <c r="K122">
        <v>2573</v>
      </c>
      <c r="L122" t="s">
        <v>622</v>
      </c>
      <c r="M122" t="s">
        <v>696</v>
      </c>
      <c r="N122" t="s">
        <v>812</v>
      </c>
      <c r="O122" t="s">
        <v>813</v>
      </c>
      <c r="P122">
        <v>15</v>
      </c>
      <c r="Q122">
        <v>53</v>
      </c>
      <c r="R122">
        <v>6.1999999999999993</v>
      </c>
      <c r="S122">
        <v>42.9</v>
      </c>
    </row>
    <row r="123" spans="3:19" x14ac:dyDescent="0.25">
      <c r="C123" s="22"/>
      <c r="D123">
        <f>$D$32*$I$30*$C122</f>
        <v>6750</v>
      </c>
      <c r="E123">
        <f>$E$32*$I$30*$C122</f>
        <v>6750</v>
      </c>
      <c r="F123">
        <f>$F$32*$I$30*$C122</f>
        <v>101250</v>
      </c>
      <c r="G123">
        <f>$G$32*$I$30*$C122</f>
        <v>1518750</v>
      </c>
      <c r="H123" s="20">
        <v>113</v>
      </c>
      <c r="I123" s="20">
        <v>113</v>
      </c>
      <c r="J123" s="20">
        <v>1688</v>
      </c>
      <c r="K123">
        <v>25313</v>
      </c>
      <c r="L123" t="s">
        <v>606</v>
      </c>
      <c r="M123" t="s">
        <v>606</v>
      </c>
      <c r="N123" t="s">
        <v>607</v>
      </c>
      <c r="O123" t="s">
        <v>814</v>
      </c>
      <c r="P123">
        <v>1.9000000000000001</v>
      </c>
      <c r="Q123">
        <v>1.9000000000000001</v>
      </c>
      <c r="R123">
        <v>28.200000000000003</v>
      </c>
      <c r="S123">
        <v>421.90000000000003</v>
      </c>
    </row>
    <row r="124" spans="3:19" x14ac:dyDescent="0.25">
      <c r="C124" s="22">
        <v>46</v>
      </c>
      <c r="D124">
        <f>$D$31*$I$29*$C124</f>
        <v>920</v>
      </c>
      <c r="E124">
        <f>$E$31*$I$29*$C124</f>
        <v>3220</v>
      </c>
      <c r="F124">
        <f>$F$31*$I$29*$C124</f>
        <v>22540</v>
      </c>
      <c r="G124">
        <f>$G$31*$I$29*$C124</f>
        <v>157780</v>
      </c>
      <c r="H124" s="20">
        <v>16</v>
      </c>
      <c r="I124" s="20">
        <v>54</v>
      </c>
      <c r="J124" s="20">
        <v>376</v>
      </c>
      <c r="K124">
        <v>2630</v>
      </c>
      <c r="L124" t="s">
        <v>656</v>
      </c>
      <c r="M124" t="s">
        <v>815</v>
      </c>
      <c r="N124" t="s">
        <v>643</v>
      </c>
      <c r="O124" t="s">
        <v>816</v>
      </c>
      <c r="P124">
        <v>16</v>
      </c>
      <c r="Q124">
        <v>54</v>
      </c>
      <c r="R124">
        <v>6.3</v>
      </c>
      <c r="S124">
        <v>43.9</v>
      </c>
    </row>
    <row r="125" spans="3:19" x14ac:dyDescent="0.25">
      <c r="C125" s="21"/>
      <c r="D125">
        <f>$D$32*$I$30*$C124</f>
        <v>6900</v>
      </c>
      <c r="E125">
        <f>$E$32*$I$30*$C124</f>
        <v>6900</v>
      </c>
      <c r="F125">
        <f>$F$32*$I$30*$C124</f>
        <v>103500</v>
      </c>
      <c r="G125">
        <f>$G$32*$I$30*$C124</f>
        <v>1552500</v>
      </c>
      <c r="H125" s="20">
        <v>115</v>
      </c>
      <c r="I125" s="20">
        <v>115</v>
      </c>
      <c r="J125" s="20">
        <v>1725</v>
      </c>
      <c r="K125">
        <v>25875</v>
      </c>
      <c r="L125" t="s">
        <v>598</v>
      </c>
      <c r="M125" t="s">
        <v>598</v>
      </c>
      <c r="N125" t="s">
        <v>817</v>
      </c>
      <c r="O125" t="s">
        <v>818</v>
      </c>
      <c r="P125">
        <v>2</v>
      </c>
      <c r="Q125">
        <v>2</v>
      </c>
      <c r="R125">
        <v>28.8</v>
      </c>
      <c r="S125">
        <v>431.3</v>
      </c>
    </row>
    <row r="126" spans="3:19" x14ac:dyDescent="0.25">
      <c r="C126" s="22">
        <v>47</v>
      </c>
      <c r="D126">
        <f>$D$31*$I$29*$C126</f>
        <v>940</v>
      </c>
      <c r="E126">
        <f>$E$31*$I$29*$C126</f>
        <v>3290</v>
      </c>
      <c r="F126">
        <f>$F$31*$I$29*$C126</f>
        <v>23030</v>
      </c>
      <c r="G126">
        <f>$G$31*$I$29*$C126</f>
        <v>161210</v>
      </c>
      <c r="H126" s="20">
        <v>16</v>
      </c>
      <c r="I126" s="20">
        <v>55</v>
      </c>
      <c r="J126" s="20">
        <v>384</v>
      </c>
      <c r="K126">
        <v>2687</v>
      </c>
      <c r="L126" t="s">
        <v>656</v>
      </c>
      <c r="M126" t="s">
        <v>702</v>
      </c>
      <c r="N126" t="s">
        <v>819</v>
      </c>
      <c r="O126" t="s">
        <v>820</v>
      </c>
      <c r="P126">
        <v>16</v>
      </c>
      <c r="Q126">
        <v>55</v>
      </c>
      <c r="R126">
        <v>6.4</v>
      </c>
      <c r="S126">
        <v>44.800000000000004</v>
      </c>
    </row>
    <row r="127" spans="3:19" x14ac:dyDescent="0.25">
      <c r="C127" s="21"/>
      <c r="D127">
        <f>$D$32*$I$30*$C126</f>
        <v>7050</v>
      </c>
      <c r="E127">
        <f>$E$32*$I$30*$C126</f>
        <v>7050</v>
      </c>
      <c r="F127">
        <f>$F$32*$I$30*$C126</f>
        <v>105750</v>
      </c>
      <c r="G127">
        <f>$G$32*$I$30*$C126</f>
        <v>1586250</v>
      </c>
      <c r="H127" s="20">
        <v>118</v>
      </c>
      <c r="I127" s="20">
        <v>118</v>
      </c>
      <c r="J127" s="20">
        <v>1763</v>
      </c>
      <c r="K127">
        <v>26438</v>
      </c>
      <c r="L127" t="s">
        <v>598</v>
      </c>
      <c r="M127" t="s">
        <v>598</v>
      </c>
      <c r="N127" t="s">
        <v>821</v>
      </c>
      <c r="O127" t="s">
        <v>822</v>
      </c>
      <c r="P127">
        <v>2</v>
      </c>
      <c r="Q127">
        <v>2</v>
      </c>
      <c r="R127">
        <v>29.400000000000002</v>
      </c>
      <c r="S127">
        <v>440.70000000000005</v>
      </c>
    </row>
    <row r="128" spans="3:19" x14ac:dyDescent="0.25">
      <c r="C128" s="22">
        <v>48</v>
      </c>
      <c r="D128">
        <f>$D$31*$I$29*$C128</f>
        <v>960</v>
      </c>
      <c r="E128">
        <f>$E$31*$I$29*$C128</f>
        <v>3360</v>
      </c>
      <c r="F128">
        <f>$F$31*$I$29*$C128</f>
        <v>23520</v>
      </c>
      <c r="G128">
        <f>$G$31*$I$29*$C128</f>
        <v>164640</v>
      </c>
      <c r="H128" s="20">
        <v>16</v>
      </c>
      <c r="I128" s="20">
        <v>56</v>
      </c>
      <c r="J128" s="20">
        <v>392</v>
      </c>
      <c r="K128">
        <v>2744</v>
      </c>
      <c r="L128" t="s">
        <v>656</v>
      </c>
      <c r="M128" t="s">
        <v>823</v>
      </c>
      <c r="N128" t="s">
        <v>824</v>
      </c>
      <c r="O128" t="s">
        <v>825</v>
      </c>
      <c r="P128">
        <v>16</v>
      </c>
      <c r="Q128">
        <v>56</v>
      </c>
      <c r="R128">
        <v>6.6</v>
      </c>
      <c r="S128">
        <v>45.800000000000004</v>
      </c>
    </row>
    <row r="129" spans="3:19" x14ac:dyDescent="0.25">
      <c r="C129" s="22"/>
      <c r="D129">
        <f>$D$32*$I$30*$C128</f>
        <v>7200</v>
      </c>
      <c r="E129">
        <f>$E$32*$I$30*$C128</f>
        <v>7200</v>
      </c>
      <c r="F129">
        <f>$F$32*$I$30*$C128</f>
        <v>108000</v>
      </c>
      <c r="G129">
        <f>$G$32*$I$30*$C128</f>
        <v>1620000</v>
      </c>
      <c r="H129" s="20">
        <v>120</v>
      </c>
      <c r="I129" s="20">
        <v>120</v>
      </c>
      <c r="J129" s="20">
        <v>1800</v>
      </c>
      <c r="K129">
        <v>27000</v>
      </c>
      <c r="L129" t="s">
        <v>598</v>
      </c>
      <c r="M129" t="s">
        <v>598</v>
      </c>
      <c r="N129" t="s">
        <v>826</v>
      </c>
      <c r="O129" t="s">
        <v>827</v>
      </c>
      <c r="P129">
        <v>2</v>
      </c>
      <c r="Q129">
        <v>2</v>
      </c>
      <c r="R129">
        <v>30</v>
      </c>
      <c r="S129">
        <v>450</v>
      </c>
    </row>
    <row r="130" spans="3:19" x14ac:dyDescent="0.25">
      <c r="C130" s="21">
        <v>49</v>
      </c>
      <c r="D130">
        <f>$D$31*$I$29*$C130</f>
        <v>980</v>
      </c>
      <c r="E130">
        <f>$E$31*$I$29*$C130</f>
        <v>3430</v>
      </c>
      <c r="F130">
        <f>$F$31*$I$29*$C130</f>
        <v>24010</v>
      </c>
      <c r="G130">
        <f>$G$31*$I$29*$C130</f>
        <v>168070</v>
      </c>
      <c r="H130" s="20">
        <v>17</v>
      </c>
      <c r="I130" s="20">
        <v>58</v>
      </c>
      <c r="J130" s="20">
        <v>401</v>
      </c>
      <c r="K130">
        <v>2802</v>
      </c>
      <c r="L130" t="s">
        <v>597</v>
      </c>
      <c r="M130" t="s">
        <v>593</v>
      </c>
      <c r="N130" t="s">
        <v>625</v>
      </c>
      <c r="O130" t="s">
        <v>828</v>
      </c>
      <c r="P130">
        <v>17</v>
      </c>
      <c r="Q130">
        <v>58</v>
      </c>
      <c r="R130">
        <v>6.6999999999999993</v>
      </c>
      <c r="S130">
        <v>46.7</v>
      </c>
    </row>
    <row r="131" spans="3:19" x14ac:dyDescent="0.25">
      <c r="C131" s="22"/>
      <c r="D131">
        <f>$D$32*$I$30*$C130</f>
        <v>7350</v>
      </c>
      <c r="E131">
        <f>$E$32*$I$30*$C130</f>
        <v>7350</v>
      </c>
      <c r="F131">
        <f>$F$32*$I$30*$C130</f>
        <v>110250</v>
      </c>
      <c r="G131">
        <f>$G$32*$I$30*$C130</f>
        <v>1653750</v>
      </c>
      <c r="H131" s="20">
        <v>123</v>
      </c>
      <c r="I131" s="20">
        <v>123</v>
      </c>
      <c r="J131" s="20">
        <v>1838</v>
      </c>
      <c r="K131">
        <v>27563</v>
      </c>
      <c r="L131" t="s">
        <v>665</v>
      </c>
      <c r="M131" t="s">
        <v>665</v>
      </c>
      <c r="N131" t="s">
        <v>829</v>
      </c>
      <c r="O131" t="s">
        <v>830</v>
      </c>
      <c r="P131">
        <v>2.1</v>
      </c>
      <c r="Q131">
        <v>2.1</v>
      </c>
      <c r="R131">
        <v>30.700000000000003</v>
      </c>
      <c r="S131">
        <v>459.40000000000003</v>
      </c>
    </row>
    <row r="132" spans="3:19" x14ac:dyDescent="0.25">
      <c r="C132" s="21">
        <v>50</v>
      </c>
      <c r="D132">
        <f>$D$31*$I$29*$C132</f>
        <v>1000</v>
      </c>
      <c r="E132">
        <f>$E$31*$I$29*$C132</f>
        <v>3500</v>
      </c>
      <c r="F132">
        <f>$F$31*$I$29*$C132</f>
        <v>24500</v>
      </c>
      <c r="G132">
        <f>$G$31*$I$29*$C132</f>
        <v>171500</v>
      </c>
      <c r="H132" s="20">
        <v>17</v>
      </c>
      <c r="I132" s="20">
        <v>59</v>
      </c>
      <c r="J132" s="20">
        <v>409</v>
      </c>
      <c r="K132">
        <v>2859</v>
      </c>
      <c r="L132" t="s">
        <v>597</v>
      </c>
      <c r="M132" t="s">
        <v>831</v>
      </c>
      <c r="N132" t="s">
        <v>648</v>
      </c>
      <c r="O132" t="s">
        <v>832</v>
      </c>
      <c r="P132">
        <v>17</v>
      </c>
      <c r="Q132">
        <v>59</v>
      </c>
      <c r="R132">
        <v>6.8999999999999995</v>
      </c>
      <c r="S132">
        <v>47.7</v>
      </c>
    </row>
    <row r="133" spans="3:19" x14ac:dyDescent="0.25">
      <c r="C133" s="22"/>
      <c r="D133">
        <f>$D$32*$I$30*$C132</f>
        <v>7500</v>
      </c>
      <c r="E133">
        <f>$E$32*$I$30*$C132</f>
        <v>7500</v>
      </c>
      <c r="F133">
        <f>$F$32*$I$30*$C132</f>
        <v>112500</v>
      </c>
      <c r="G133">
        <f>$G$32*$I$30*$C132</f>
        <v>1687500</v>
      </c>
      <c r="H133" s="20">
        <v>125</v>
      </c>
      <c r="I133" s="20">
        <v>125</v>
      </c>
      <c r="J133" s="20">
        <v>1875</v>
      </c>
      <c r="K133">
        <v>28125</v>
      </c>
      <c r="L133" t="s">
        <v>665</v>
      </c>
      <c r="M133" t="s">
        <v>665</v>
      </c>
      <c r="N133" t="s">
        <v>833</v>
      </c>
      <c r="O133" t="s">
        <v>834</v>
      </c>
      <c r="P133">
        <v>2.1</v>
      </c>
      <c r="Q133">
        <v>2.1</v>
      </c>
      <c r="R133">
        <v>31.3</v>
      </c>
      <c r="S133">
        <v>468.8</v>
      </c>
    </row>
    <row r="134" spans="3:19" x14ac:dyDescent="0.25">
      <c r="C134" s="22">
        <v>51</v>
      </c>
      <c r="D134">
        <f>$D$31*$I$29*$C134</f>
        <v>1020</v>
      </c>
      <c r="E134">
        <f>$E$31*$I$29*$C134</f>
        <v>3570</v>
      </c>
      <c r="F134">
        <f>$F$31*$I$29*$C134</f>
        <v>24990</v>
      </c>
      <c r="G134">
        <f>$G$31*$I$29*$C134</f>
        <v>174930</v>
      </c>
      <c r="H134" s="20">
        <v>17</v>
      </c>
      <c r="I134" s="20">
        <v>60</v>
      </c>
      <c r="J134" s="20">
        <v>417</v>
      </c>
      <c r="K134">
        <v>2916</v>
      </c>
      <c r="L134" t="s">
        <v>597</v>
      </c>
      <c r="M134" t="s">
        <v>711</v>
      </c>
      <c r="N134" t="s">
        <v>835</v>
      </c>
      <c r="O134" t="s">
        <v>836</v>
      </c>
      <c r="P134">
        <v>17</v>
      </c>
      <c r="Q134">
        <v>60</v>
      </c>
      <c r="R134">
        <v>7</v>
      </c>
      <c r="S134">
        <v>48.6</v>
      </c>
    </row>
    <row r="135" spans="3:19" x14ac:dyDescent="0.25">
      <c r="C135" s="21"/>
      <c r="D135">
        <f>$D$32*$I$30*$C134</f>
        <v>7650</v>
      </c>
      <c r="E135">
        <f>$E$32*$I$30*$C134</f>
        <v>7650</v>
      </c>
      <c r="F135">
        <f>$F$32*$I$30*$C134</f>
        <v>114750</v>
      </c>
      <c r="G135">
        <f>$G$32*$I$30*$C134</f>
        <v>1721250</v>
      </c>
      <c r="H135" s="20">
        <v>128</v>
      </c>
      <c r="I135" s="20">
        <v>128</v>
      </c>
      <c r="J135" s="20">
        <v>1913</v>
      </c>
      <c r="K135">
        <v>28688</v>
      </c>
      <c r="L135" t="s">
        <v>669</v>
      </c>
      <c r="M135" t="s">
        <v>669</v>
      </c>
      <c r="N135" t="s">
        <v>837</v>
      </c>
      <c r="O135" t="s">
        <v>838</v>
      </c>
      <c r="P135">
        <v>2.2000000000000002</v>
      </c>
      <c r="Q135">
        <v>2.2000000000000002</v>
      </c>
      <c r="R135">
        <v>31.900000000000002</v>
      </c>
      <c r="S135">
        <v>478.20000000000005</v>
      </c>
    </row>
    <row r="136" spans="3:19" x14ac:dyDescent="0.25">
      <c r="C136" s="22">
        <v>52</v>
      </c>
      <c r="D136">
        <f>$D$31*$I$29*$C136</f>
        <v>1040</v>
      </c>
      <c r="E136">
        <f>$E$31*$I$29*$C136</f>
        <v>3640</v>
      </c>
      <c r="F136">
        <f>$F$31*$I$29*$C136</f>
        <v>25480</v>
      </c>
      <c r="G136">
        <f>$G$31*$I$29*$C136</f>
        <v>178360</v>
      </c>
      <c r="H136" s="20">
        <v>18</v>
      </c>
      <c r="I136" s="20">
        <v>61</v>
      </c>
      <c r="J136" s="20">
        <v>425</v>
      </c>
      <c r="K136">
        <v>2973</v>
      </c>
      <c r="L136" t="s">
        <v>626</v>
      </c>
      <c r="M136" t="s">
        <v>839</v>
      </c>
      <c r="N136" t="s">
        <v>840</v>
      </c>
      <c r="O136" t="s">
        <v>841</v>
      </c>
      <c r="P136">
        <v>18</v>
      </c>
      <c r="Q136">
        <v>61</v>
      </c>
      <c r="R136">
        <v>7.1</v>
      </c>
      <c r="S136">
        <v>49.6</v>
      </c>
    </row>
    <row r="137" spans="3:19" x14ac:dyDescent="0.25">
      <c r="C137" s="21"/>
      <c r="D137">
        <f>$D$32*$I$30*$C136</f>
        <v>7800</v>
      </c>
      <c r="E137">
        <f>$E$32*$I$30*$C136</f>
        <v>7800</v>
      </c>
      <c r="F137">
        <f>$F$32*$I$30*$C136</f>
        <v>117000</v>
      </c>
      <c r="G137">
        <f>$G$32*$I$30*$C136</f>
        <v>1755000</v>
      </c>
      <c r="H137" s="20">
        <v>130</v>
      </c>
      <c r="I137" s="20">
        <v>130</v>
      </c>
      <c r="J137" s="20">
        <v>1950</v>
      </c>
      <c r="K137">
        <v>29250</v>
      </c>
      <c r="L137" t="s">
        <v>669</v>
      </c>
      <c r="M137" t="s">
        <v>669</v>
      </c>
      <c r="N137" t="s">
        <v>842</v>
      </c>
      <c r="O137" t="s">
        <v>843</v>
      </c>
      <c r="P137">
        <v>2.2000000000000002</v>
      </c>
      <c r="Q137">
        <v>2.2000000000000002</v>
      </c>
      <c r="R137">
        <v>32.5</v>
      </c>
      <c r="S137">
        <v>487.5</v>
      </c>
    </row>
    <row r="138" spans="3:19" x14ac:dyDescent="0.25">
      <c r="C138" s="22">
        <v>53</v>
      </c>
      <c r="D138">
        <f>$D$31*$I$29*$C138</f>
        <v>1060</v>
      </c>
      <c r="E138">
        <f>$E$31*$I$29*$C138</f>
        <v>3710</v>
      </c>
      <c r="F138">
        <f>$F$31*$I$29*$C138</f>
        <v>25970</v>
      </c>
      <c r="G138">
        <f>$G$31*$I$29*$C138</f>
        <v>181790</v>
      </c>
      <c r="H138" s="20">
        <v>18</v>
      </c>
      <c r="I138" s="20">
        <v>62</v>
      </c>
      <c r="J138" s="20">
        <v>433</v>
      </c>
      <c r="K138">
        <v>3030</v>
      </c>
      <c r="L138" t="s">
        <v>626</v>
      </c>
      <c r="M138" t="s">
        <v>844</v>
      </c>
      <c r="N138" t="s">
        <v>845</v>
      </c>
      <c r="O138" t="s">
        <v>846</v>
      </c>
      <c r="P138">
        <v>18</v>
      </c>
      <c r="Q138">
        <v>62</v>
      </c>
      <c r="R138">
        <v>7.3</v>
      </c>
      <c r="S138">
        <v>50.5</v>
      </c>
    </row>
    <row r="139" spans="3:19" x14ac:dyDescent="0.25">
      <c r="C139" s="22"/>
      <c r="D139">
        <f>$D$32*$I$30*$C138</f>
        <v>7950</v>
      </c>
      <c r="E139">
        <f>$E$32*$I$30*$C138</f>
        <v>7950</v>
      </c>
      <c r="F139">
        <f>$F$32*$I$30*$C138</f>
        <v>119250</v>
      </c>
      <c r="G139">
        <f>$G$32*$I$30*$C138</f>
        <v>1788750</v>
      </c>
      <c r="H139" s="20">
        <v>133</v>
      </c>
      <c r="I139" s="20">
        <v>133</v>
      </c>
      <c r="J139" s="20">
        <v>1988</v>
      </c>
      <c r="K139">
        <v>29813</v>
      </c>
      <c r="L139" t="s">
        <v>847</v>
      </c>
      <c r="M139" t="s">
        <v>847</v>
      </c>
      <c r="N139" t="s">
        <v>848</v>
      </c>
      <c r="O139" t="s">
        <v>849</v>
      </c>
      <c r="P139">
        <v>2.3000000000000003</v>
      </c>
      <c r="Q139">
        <v>2.3000000000000003</v>
      </c>
      <c r="R139">
        <v>33.200000000000003</v>
      </c>
      <c r="S139">
        <v>496.90000000000003</v>
      </c>
    </row>
    <row r="140" spans="3:19" x14ac:dyDescent="0.25">
      <c r="C140" s="21">
        <v>54</v>
      </c>
      <c r="D140">
        <f>$D$31*$I$29*$C140</f>
        <v>1080</v>
      </c>
      <c r="E140">
        <f>$E$31*$I$29*$C140</f>
        <v>3780</v>
      </c>
      <c r="F140">
        <f>$F$31*$I$29*$C140</f>
        <v>26460</v>
      </c>
      <c r="G140">
        <f>$G$31*$I$29*$C140</f>
        <v>185220</v>
      </c>
      <c r="H140" s="20">
        <v>18</v>
      </c>
      <c r="I140" s="20">
        <v>63</v>
      </c>
      <c r="J140" s="20">
        <v>441</v>
      </c>
      <c r="K140">
        <v>3087</v>
      </c>
      <c r="L140" t="s">
        <v>626</v>
      </c>
      <c r="M140" t="s">
        <v>716</v>
      </c>
      <c r="N140" t="s">
        <v>850</v>
      </c>
      <c r="O140" t="s">
        <v>851</v>
      </c>
      <c r="P140">
        <v>18</v>
      </c>
      <c r="Q140">
        <v>63</v>
      </c>
      <c r="R140">
        <v>7.3999999999999995</v>
      </c>
      <c r="S140">
        <v>51.5</v>
      </c>
    </row>
    <row r="141" spans="3:19" x14ac:dyDescent="0.25">
      <c r="C141" s="22"/>
      <c r="D141">
        <f>$D$32*$I$30*$C140</f>
        <v>8100</v>
      </c>
      <c r="E141">
        <f>$E$32*$I$30*$C140</f>
        <v>8100</v>
      </c>
      <c r="F141">
        <f>$F$32*$I$30*$C140</f>
        <v>121500</v>
      </c>
      <c r="G141">
        <f>$G$32*$I$30*$C140</f>
        <v>1822500</v>
      </c>
      <c r="H141" s="20">
        <v>135</v>
      </c>
      <c r="I141" s="20">
        <v>135</v>
      </c>
      <c r="J141" s="20">
        <v>2025</v>
      </c>
      <c r="K141">
        <v>30375</v>
      </c>
      <c r="L141" t="s">
        <v>847</v>
      </c>
      <c r="M141" t="s">
        <v>847</v>
      </c>
      <c r="N141" t="s">
        <v>852</v>
      </c>
      <c r="O141" t="s">
        <v>853</v>
      </c>
      <c r="P141">
        <v>2.3000000000000003</v>
      </c>
      <c r="Q141">
        <v>2.3000000000000003</v>
      </c>
      <c r="R141">
        <v>33.800000000000004</v>
      </c>
      <c r="S141">
        <v>506.3</v>
      </c>
    </row>
    <row r="142" spans="3:19" x14ac:dyDescent="0.25">
      <c r="C142" s="21">
        <v>55</v>
      </c>
    </row>
    <row r="143" spans="3:19" x14ac:dyDescent="0.25">
      <c r="C143" s="22"/>
    </row>
    <row r="144" spans="3:19" x14ac:dyDescent="0.25">
      <c r="C144" s="21">
        <v>56</v>
      </c>
    </row>
    <row r="146" spans="3:3" x14ac:dyDescent="0.25">
      <c r="C146" s="20">
        <v>57</v>
      </c>
    </row>
    <row r="148" spans="3:3" x14ac:dyDescent="0.25">
      <c r="C148" s="20">
        <v>58</v>
      </c>
    </row>
    <row r="150" spans="3:3" x14ac:dyDescent="0.25">
      <c r="C150" s="20">
        <v>59</v>
      </c>
    </row>
    <row r="152" spans="3:3" x14ac:dyDescent="0.25">
      <c r="C152" s="20">
        <v>60</v>
      </c>
    </row>
    <row r="154" spans="3:3" x14ac:dyDescent="0.25">
      <c r="C154" s="20">
        <v>61</v>
      </c>
    </row>
    <row r="156" spans="3:3" x14ac:dyDescent="0.25">
      <c r="C156" s="20">
        <v>62</v>
      </c>
    </row>
    <row r="158" spans="3:3" x14ac:dyDescent="0.25">
      <c r="C158" s="20">
        <v>63</v>
      </c>
    </row>
    <row r="160" spans="3:3" x14ac:dyDescent="0.25">
      <c r="C160" s="20">
        <v>64</v>
      </c>
    </row>
    <row r="162" spans="3:3" x14ac:dyDescent="0.25">
      <c r="C162" s="20">
        <v>65</v>
      </c>
    </row>
    <row r="164" spans="3:3" x14ac:dyDescent="0.25">
      <c r="C164" s="20">
        <v>66</v>
      </c>
    </row>
    <row r="166" spans="3:3" x14ac:dyDescent="0.25">
      <c r="C166" s="20">
        <v>67</v>
      </c>
    </row>
    <row r="168" spans="3:3" x14ac:dyDescent="0.25">
      <c r="C168" s="20">
        <v>68</v>
      </c>
    </row>
    <row r="170" spans="3:3" x14ac:dyDescent="0.25">
      <c r="C170" s="20">
        <v>69</v>
      </c>
    </row>
    <row r="172" spans="3:3" x14ac:dyDescent="0.25">
      <c r="C172" s="20">
        <v>70</v>
      </c>
    </row>
    <row r="174" spans="3:3" x14ac:dyDescent="0.25">
      <c r="C174" s="20">
        <v>71</v>
      </c>
    </row>
    <row r="176" spans="3:3" x14ac:dyDescent="0.25">
      <c r="C176" s="20">
        <v>72</v>
      </c>
    </row>
    <row r="178" spans="3:3" x14ac:dyDescent="0.25">
      <c r="C178" s="20">
        <v>73</v>
      </c>
    </row>
    <row r="180" spans="3:3" x14ac:dyDescent="0.25">
      <c r="C180" s="20">
        <v>74</v>
      </c>
    </row>
    <row r="182" spans="3:3" x14ac:dyDescent="0.25">
      <c r="C182" s="20">
        <v>75</v>
      </c>
    </row>
    <row r="184" spans="3:3" x14ac:dyDescent="0.25">
      <c r="C184" s="20">
        <v>76</v>
      </c>
    </row>
    <row r="186" spans="3:3" x14ac:dyDescent="0.25">
      <c r="C186" s="20">
        <v>77</v>
      </c>
    </row>
    <row r="188" spans="3:3" x14ac:dyDescent="0.25">
      <c r="C188" s="20">
        <v>78</v>
      </c>
    </row>
    <row r="190" spans="3:3" x14ac:dyDescent="0.25">
      <c r="C190" s="20">
        <v>79</v>
      </c>
    </row>
    <row r="192" spans="3:3" x14ac:dyDescent="0.25">
      <c r="C192" s="20">
        <v>80</v>
      </c>
    </row>
    <row r="194" spans="3:3" x14ac:dyDescent="0.25">
      <c r="C194" s="20">
        <v>81</v>
      </c>
    </row>
    <row r="196" spans="3:3" x14ac:dyDescent="0.25">
      <c r="C196" s="20">
        <v>82</v>
      </c>
    </row>
    <row r="198" spans="3:3" x14ac:dyDescent="0.25">
      <c r="C198" s="20">
        <v>83</v>
      </c>
    </row>
    <row r="200" spans="3:3" x14ac:dyDescent="0.25">
      <c r="C200" s="20">
        <v>84</v>
      </c>
    </row>
    <row r="202" spans="3:3" x14ac:dyDescent="0.25">
      <c r="C202" s="20">
        <v>85</v>
      </c>
    </row>
    <row r="204" spans="3:3" x14ac:dyDescent="0.25">
      <c r="C204" s="20">
        <v>86</v>
      </c>
    </row>
    <row r="206" spans="3:3" x14ac:dyDescent="0.25">
      <c r="C206" s="20">
        <v>87</v>
      </c>
    </row>
    <row r="208" spans="3:3" x14ac:dyDescent="0.25">
      <c r="C208" s="20">
        <v>88</v>
      </c>
    </row>
    <row r="210" spans="3:3" x14ac:dyDescent="0.25">
      <c r="C210" s="20">
        <v>89</v>
      </c>
    </row>
    <row r="212" spans="3:3" x14ac:dyDescent="0.25">
      <c r="C212" s="20">
        <v>90</v>
      </c>
    </row>
    <row r="214" spans="3:3" x14ac:dyDescent="0.25">
      <c r="C214" s="20">
        <v>91</v>
      </c>
    </row>
    <row r="216" spans="3:3" x14ac:dyDescent="0.25">
      <c r="C216" s="20">
        <v>92</v>
      </c>
    </row>
    <row r="218" spans="3:3" x14ac:dyDescent="0.25">
      <c r="C218" s="20">
        <v>93</v>
      </c>
    </row>
    <row r="220" spans="3:3" x14ac:dyDescent="0.25">
      <c r="C220" s="20">
        <v>94</v>
      </c>
    </row>
    <row r="222" spans="3:3" x14ac:dyDescent="0.25">
      <c r="C222" s="20">
        <v>95</v>
      </c>
    </row>
    <row r="224" spans="3:3" x14ac:dyDescent="0.25">
      <c r="C224" s="20">
        <v>96</v>
      </c>
    </row>
    <row r="226" spans="3:3" x14ac:dyDescent="0.25">
      <c r="C226" s="20">
        <v>97</v>
      </c>
    </row>
    <row r="228" spans="3:3" x14ac:dyDescent="0.25">
      <c r="C228" s="20">
        <v>98</v>
      </c>
    </row>
    <row r="230" spans="3:3" x14ac:dyDescent="0.25">
      <c r="C230" s="20">
        <v>99</v>
      </c>
    </row>
    <row r="232" spans="3:3" x14ac:dyDescent="0.25">
      <c r="C232" s="20">
        <v>100</v>
      </c>
    </row>
    <row r="234" spans="3:3" x14ac:dyDescent="0.25">
      <c r="C234" s="20">
        <v>101</v>
      </c>
    </row>
    <row r="236" spans="3:3" x14ac:dyDescent="0.25">
      <c r="C236" s="20">
        <v>102</v>
      </c>
    </row>
    <row r="238" spans="3:3" x14ac:dyDescent="0.25">
      <c r="C238" s="20">
        <v>103</v>
      </c>
    </row>
    <row r="240" spans="3:3" x14ac:dyDescent="0.25">
      <c r="C240" s="20">
        <v>104</v>
      </c>
    </row>
    <row r="242" spans="3:3" x14ac:dyDescent="0.25">
      <c r="C242" s="20">
        <v>105</v>
      </c>
    </row>
    <row r="244" spans="3:3" x14ac:dyDescent="0.25">
      <c r="C244" s="20">
        <v>106</v>
      </c>
    </row>
    <row r="246" spans="3:3" x14ac:dyDescent="0.25">
      <c r="C246" s="20">
        <v>107</v>
      </c>
    </row>
    <row r="248" spans="3:3" x14ac:dyDescent="0.25">
      <c r="C248" s="20">
        <v>108</v>
      </c>
    </row>
    <row r="250" spans="3:3" x14ac:dyDescent="0.25">
      <c r="C250" s="20">
        <v>109</v>
      </c>
    </row>
    <row r="252" spans="3:3" x14ac:dyDescent="0.25">
      <c r="C252" s="20">
        <v>110</v>
      </c>
    </row>
    <row r="254" spans="3:3" x14ac:dyDescent="0.25">
      <c r="C254" s="20">
        <v>111</v>
      </c>
    </row>
    <row r="256" spans="3:3" x14ac:dyDescent="0.25">
      <c r="C256" s="20">
        <v>112</v>
      </c>
    </row>
    <row r="258" spans="3:3" x14ac:dyDescent="0.25">
      <c r="C258" s="20">
        <v>113</v>
      </c>
    </row>
    <row r="260" spans="3:3" x14ac:dyDescent="0.25">
      <c r="C260" s="20">
        <v>114</v>
      </c>
    </row>
    <row r="262" spans="3:3" x14ac:dyDescent="0.25">
      <c r="C262" s="20">
        <v>115</v>
      </c>
    </row>
    <row r="264" spans="3:3" x14ac:dyDescent="0.25">
      <c r="C264" s="20">
        <v>116</v>
      </c>
    </row>
    <row r="266" spans="3:3" x14ac:dyDescent="0.25">
      <c r="C266" s="20">
        <v>117</v>
      </c>
    </row>
    <row r="268" spans="3:3" x14ac:dyDescent="0.25">
      <c r="C268" s="20">
        <v>118</v>
      </c>
    </row>
    <row r="270" spans="3:3" x14ac:dyDescent="0.25">
      <c r="C270" s="20">
        <v>119</v>
      </c>
    </row>
    <row r="272" spans="3:3" x14ac:dyDescent="0.25">
      <c r="C272" s="20">
        <v>120</v>
      </c>
    </row>
    <row r="274" spans="3:3" x14ac:dyDescent="0.25">
      <c r="C274" s="20">
        <v>121</v>
      </c>
    </row>
  </sheetData>
  <sheetProtection algorithmName="SHA-512" hashValue="oqnG/Kpova3OIxJeOCUFfIF0Ydv7PhH9mvzi/taV0xaSM1hzKbBLQHKIC7TXLqhw4Z9mtfuhR8DL7wvsYYt9OQ==" saltValue="C947lJy8ulcgo9INf+2TYQ==" spinCount="100000" sheet="1" objects="1" scenarios="1"/>
  <mergeCells count="8">
    <mergeCell ref="H3:H5"/>
    <mergeCell ref="I3:I5"/>
    <mergeCell ref="B3:B5"/>
    <mergeCell ref="C3:C5"/>
    <mergeCell ref="D3:D5"/>
    <mergeCell ref="E3:E5"/>
    <mergeCell ref="F3:F5"/>
    <mergeCell ref="G3:G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909A7-5C38-4299-9C40-B08CD1D1224C}">
  <sheetPr codeName="Tabelle81"/>
  <dimension ref="A1:CQ120"/>
  <sheetViews>
    <sheetView topLeftCell="Y1" zoomScale="55" zoomScaleNormal="55" workbookViewId="0">
      <selection activeCell="C1" sqref="C1:C1048576"/>
    </sheetView>
  </sheetViews>
  <sheetFormatPr baseColWidth="10" defaultRowHeight="15" x14ac:dyDescent="0.25"/>
  <cols>
    <col min="2" max="2" width="4.28515625" bestFit="1" customWidth="1"/>
    <col min="3" max="3" width="13.42578125" bestFit="1" customWidth="1"/>
    <col min="4" max="4" width="18.7109375" bestFit="1" customWidth="1"/>
    <col min="5" max="5" width="11.85546875" bestFit="1" customWidth="1"/>
    <col min="6" max="6" width="12.5703125" bestFit="1" customWidth="1"/>
    <col min="7" max="7" width="24.85546875" bestFit="1" customWidth="1"/>
    <col min="8" max="8" width="22.85546875" customWidth="1"/>
    <col min="9" max="9" width="15.7109375" bestFit="1" customWidth="1"/>
    <col min="10" max="10" width="6.85546875" customWidth="1"/>
    <col min="11" max="11" width="19.140625" bestFit="1" customWidth="1"/>
    <col min="12" max="12" width="6.140625" customWidth="1"/>
    <col min="13" max="13" width="12.140625" bestFit="1" customWidth="1"/>
    <col min="14" max="14" width="7.140625" customWidth="1"/>
    <col min="15" max="15" width="16.7109375" bestFit="1" customWidth="1"/>
    <col min="16" max="16" width="7.140625" customWidth="1"/>
    <col min="17" max="17" width="14.85546875" customWidth="1"/>
    <col min="18" max="18" width="7.140625" customWidth="1"/>
    <col min="19" max="19" width="15.7109375" customWidth="1"/>
    <col min="20" max="20" width="7.140625" customWidth="1"/>
    <col min="21" max="21" width="12.85546875" bestFit="1" customWidth="1"/>
    <col min="22" max="22" width="12.85546875" customWidth="1"/>
    <col min="23" max="23" width="15.7109375" bestFit="1" customWidth="1"/>
    <col min="24" max="24" width="6.5703125" customWidth="1"/>
    <col min="25" max="25" width="14.7109375" bestFit="1" customWidth="1"/>
    <col min="27" max="27" width="20.85546875" bestFit="1" customWidth="1"/>
    <col min="28" max="28" width="7.140625" customWidth="1"/>
    <col min="29" max="29" width="21.5703125" customWidth="1"/>
    <col min="30" max="30" width="12.85546875" bestFit="1" customWidth="1"/>
    <col min="31" max="31" width="20.140625" bestFit="1" customWidth="1"/>
    <col min="32" max="32" width="26.140625" customWidth="1"/>
    <col min="33" max="33" width="6.85546875" customWidth="1"/>
    <col min="34" max="34" width="18.85546875" customWidth="1"/>
    <col min="35" max="35" width="6.140625" customWidth="1"/>
    <col min="36" max="36" width="17.5703125" customWidth="1"/>
    <col min="37" max="37" width="20.140625" bestFit="1" customWidth="1"/>
    <col min="38" max="38" width="30.85546875" customWidth="1"/>
    <col min="39" max="39" width="25.140625" bestFit="1" customWidth="1"/>
    <col min="40" max="41" width="19.5703125" bestFit="1" customWidth="1"/>
    <col min="83" max="83" width="23.5703125" style="22" bestFit="1" customWidth="1"/>
    <col min="84" max="84" width="53.7109375" style="22" bestFit="1" customWidth="1"/>
    <col min="85" max="85" width="20.7109375" customWidth="1"/>
    <col min="97" max="97" width="19" customWidth="1"/>
    <col min="98" max="98" width="24.42578125" customWidth="1"/>
    <col min="99" max="99" width="30.42578125" customWidth="1"/>
    <col min="100" max="100" width="51.85546875" bestFit="1" customWidth="1"/>
  </cols>
  <sheetData>
    <row r="1" spans="1:95" x14ac:dyDescent="0.25">
      <c r="AE1" t="s">
        <v>441</v>
      </c>
      <c r="AF1">
        <v>1</v>
      </c>
      <c r="AG1">
        <v>1</v>
      </c>
      <c r="AH1">
        <v>1</v>
      </c>
      <c r="AI1">
        <v>1</v>
      </c>
      <c r="AJ1">
        <v>1</v>
      </c>
      <c r="AK1">
        <v>1</v>
      </c>
      <c r="AL1">
        <v>2</v>
      </c>
      <c r="AM1">
        <v>2</v>
      </c>
      <c r="AN1">
        <v>2</v>
      </c>
      <c r="AO1">
        <v>2</v>
      </c>
      <c r="AP1">
        <v>2</v>
      </c>
      <c r="BM1">
        <v>2</v>
      </c>
      <c r="BS1">
        <v>2</v>
      </c>
      <c r="BT1">
        <v>2</v>
      </c>
      <c r="BU1">
        <v>2</v>
      </c>
      <c r="BV1">
        <v>2</v>
      </c>
      <c r="BW1">
        <v>2</v>
      </c>
      <c r="BX1">
        <v>2</v>
      </c>
      <c r="BY1">
        <v>2</v>
      </c>
      <c r="BZ1">
        <v>2</v>
      </c>
      <c r="CA1">
        <v>2</v>
      </c>
      <c r="CB1">
        <v>2</v>
      </c>
      <c r="CC1">
        <v>2</v>
      </c>
    </row>
    <row r="2" spans="1:95" x14ac:dyDescent="0.25">
      <c r="B2" t="s">
        <v>442</v>
      </c>
      <c r="C2" t="s">
        <v>443</v>
      </c>
      <c r="D2" t="s">
        <v>444</v>
      </c>
      <c r="E2" t="s">
        <v>445</v>
      </c>
      <c r="F2" t="s">
        <v>446</v>
      </c>
      <c r="G2" t="s">
        <v>447</v>
      </c>
      <c r="H2" t="s">
        <v>448</v>
      </c>
      <c r="I2" t="s">
        <v>449</v>
      </c>
      <c r="J2" t="s">
        <v>450</v>
      </c>
      <c r="K2" t="s">
        <v>451</v>
      </c>
      <c r="L2" t="s">
        <v>450</v>
      </c>
      <c r="M2" t="s">
        <v>452</v>
      </c>
      <c r="N2" t="s">
        <v>450</v>
      </c>
      <c r="O2" t="s">
        <v>453</v>
      </c>
      <c r="P2" t="s">
        <v>450</v>
      </c>
      <c r="Q2" t="s">
        <v>454</v>
      </c>
      <c r="R2" t="s">
        <v>450</v>
      </c>
      <c r="S2" t="s">
        <v>455</v>
      </c>
      <c r="T2" t="s">
        <v>450</v>
      </c>
      <c r="U2" t="s">
        <v>456</v>
      </c>
      <c r="V2" t="s">
        <v>450</v>
      </c>
      <c r="W2" t="s">
        <v>457</v>
      </c>
      <c r="X2" t="s">
        <v>450</v>
      </c>
      <c r="Y2" t="s">
        <v>458</v>
      </c>
      <c r="Z2" t="s">
        <v>450</v>
      </c>
      <c r="AA2" t="s">
        <v>459</v>
      </c>
      <c r="AB2" t="s">
        <v>450</v>
      </c>
      <c r="AC2" t="s">
        <v>460</v>
      </c>
      <c r="AD2" t="s">
        <v>450</v>
      </c>
      <c r="AE2" t="s">
        <v>461</v>
      </c>
      <c r="AF2" t="s">
        <v>462</v>
      </c>
      <c r="AG2" t="s">
        <v>463</v>
      </c>
      <c r="AH2" t="s">
        <v>464</v>
      </c>
      <c r="AI2" t="s">
        <v>463</v>
      </c>
      <c r="AJ2" t="s">
        <v>442</v>
      </c>
      <c r="AK2" t="s">
        <v>461</v>
      </c>
      <c r="AL2" t="s">
        <v>465</v>
      </c>
      <c r="AM2" t="s">
        <v>466</v>
      </c>
      <c r="AN2" t="s">
        <v>467</v>
      </c>
      <c r="AO2" t="s">
        <v>468</v>
      </c>
      <c r="AP2" t="s">
        <v>442</v>
      </c>
      <c r="AQ2" t="s">
        <v>443</v>
      </c>
      <c r="AR2" t="s">
        <v>444</v>
      </c>
      <c r="AS2" t="s">
        <v>445</v>
      </c>
      <c r="AT2" t="s">
        <v>446</v>
      </c>
      <c r="AU2" t="s">
        <v>447</v>
      </c>
      <c r="AV2" t="s">
        <v>448</v>
      </c>
      <c r="AW2" t="s">
        <v>449</v>
      </c>
      <c r="AX2" t="s">
        <v>450</v>
      </c>
      <c r="AY2" t="s">
        <v>451</v>
      </c>
      <c r="AZ2" t="s">
        <v>450</v>
      </c>
      <c r="BA2" t="s">
        <v>452</v>
      </c>
      <c r="BB2" t="s">
        <v>450</v>
      </c>
      <c r="BC2" t="s">
        <v>453</v>
      </c>
      <c r="BD2" t="s">
        <v>450</v>
      </c>
      <c r="BE2" t="s">
        <v>454</v>
      </c>
      <c r="BF2" t="s">
        <v>450</v>
      </c>
      <c r="BG2" t="s">
        <v>455</v>
      </c>
      <c r="BH2" t="s">
        <v>450</v>
      </c>
      <c r="BI2" t="s">
        <v>456</v>
      </c>
      <c r="BJ2" t="s">
        <v>450</v>
      </c>
      <c r="BK2" t="s">
        <v>457</v>
      </c>
      <c r="BL2" t="s">
        <v>450</v>
      </c>
      <c r="BM2" t="s">
        <v>458</v>
      </c>
      <c r="BN2" t="s">
        <v>450</v>
      </c>
      <c r="BO2" t="s">
        <v>459</v>
      </c>
      <c r="BP2" t="s">
        <v>450</v>
      </c>
      <c r="BQ2" t="s">
        <v>460</v>
      </c>
      <c r="BS2" t="s">
        <v>461</v>
      </c>
      <c r="BT2" t="s">
        <v>462</v>
      </c>
      <c r="BU2" t="s">
        <v>463</v>
      </c>
      <c r="BV2" t="s">
        <v>464</v>
      </c>
      <c r="BW2" t="s">
        <v>463</v>
      </c>
      <c r="BX2" t="s">
        <v>442</v>
      </c>
      <c r="BY2" t="s">
        <v>461</v>
      </c>
      <c r="BZ2" t="s">
        <v>465</v>
      </c>
      <c r="CA2" t="s">
        <v>466</v>
      </c>
      <c r="CB2" t="s">
        <v>467</v>
      </c>
      <c r="CC2" t="s">
        <v>468</v>
      </c>
      <c r="CM2">
        <v>1</v>
      </c>
      <c r="CN2">
        <v>1</v>
      </c>
      <c r="CP2">
        <v>1</v>
      </c>
      <c r="CQ2">
        <v>1</v>
      </c>
    </row>
    <row r="3" spans="1:95" x14ac:dyDescent="0.25">
      <c r="B3">
        <v>1</v>
      </c>
      <c r="C3" t="s">
        <v>469</v>
      </c>
      <c r="D3" t="s">
        <v>470</v>
      </c>
      <c r="E3" t="s">
        <v>117</v>
      </c>
      <c r="F3" t="s">
        <v>471</v>
      </c>
      <c r="G3" t="s">
        <v>472</v>
      </c>
      <c r="H3" t="s">
        <v>473</v>
      </c>
      <c r="I3" t="s">
        <v>474</v>
      </c>
      <c r="J3">
        <v>19</v>
      </c>
      <c r="K3" t="s">
        <v>475</v>
      </c>
      <c r="L3">
        <v>10</v>
      </c>
      <c r="M3" t="s">
        <v>476</v>
      </c>
      <c r="N3">
        <v>2</v>
      </c>
      <c r="O3">
        <v>180</v>
      </c>
      <c r="P3">
        <v>10</v>
      </c>
      <c r="Q3">
        <v>24</v>
      </c>
      <c r="R3">
        <v>10</v>
      </c>
      <c r="S3">
        <v>6</v>
      </c>
      <c r="T3">
        <v>10</v>
      </c>
      <c r="U3">
        <f>S3/2</f>
        <v>3</v>
      </c>
      <c r="V3">
        <v>10</v>
      </c>
      <c r="W3" t="s">
        <v>287</v>
      </c>
      <c r="X3">
        <v>31</v>
      </c>
      <c r="Y3" t="s">
        <v>261</v>
      </c>
      <c r="Z3">
        <v>31</v>
      </c>
      <c r="AA3" t="s">
        <v>477</v>
      </c>
      <c r="AB3">
        <v>2</v>
      </c>
      <c r="AC3" t="s">
        <v>478</v>
      </c>
      <c r="AD3">
        <v>1</v>
      </c>
      <c r="AE3" t="s">
        <v>479</v>
      </c>
      <c r="AF3" t="s">
        <v>480</v>
      </c>
      <c r="AG3">
        <v>6</v>
      </c>
      <c r="CM3">
        <v>1</v>
      </c>
      <c r="CN3">
        <v>1</v>
      </c>
      <c r="CP3">
        <v>1</v>
      </c>
      <c r="CQ3">
        <v>1</v>
      </c>
    </row>
    <row r="4" spans="1:95" x14ac:dyDescent="0.25">
      <c r="A4" t="s">
        <v>481</v>
      </c>
      <c r="H4" t="s">
        <v>482</v>
      </c>
      <c r="I4" t="s">
        <v>474</v>
      </c>
      <c r="K4" t="s">
        <v>475</v>
      </c>
      <c r="M4" t="s">
        <v>483</v>
      </c>
      <c r="O4">
        <v>180</v>
      </c>
      <c r="Q4">
        <v>24</v>
      </c>
      <c r="S4">
        <v>6</v>
      </c>
      <c r="U4">
        <f>S4/2</f>
        <v>3</v>
      </c>
      <c r="W4" t="s">
        <v>150</v>
      </c>
      <c r="AA4" t="s">
        <v>477</v>
      </c>
      <c r="AB4">
        <v>1</v>
      </c>
      <c r="AC4" t="s">
        <v>484</v>
      </c>
      <c r="AD4" s="33"/>
      <c r="AE4" t="s">
        <v>485</v>
      </c>
      <c r="AF4" t="s">
        <v>486</v>
      </c>
      <c r="AG4">
        <v>6</v>
      </c>
      <c r="AH4" t="s">
        <v>487</v>
      </c>
      <c r="AI4">
        <v>10</v>
      </c>
      <c r="AJ4">
        <v>1</v>
      </c>
      <c r="AK4" t="s">
        <v>485</v>
      </c>
      <c r="AL4" t="s">
        <v>488</v>
      </c>
      <c r="CM4">
        <v>1</v>
      </c>
      <c r="CN4">
        <v>1</v>
      </c>
      <c r="CP4">
        <v>1</v>
      </c>
      <c r="CQ4">
        <v>1</v>
      </c>
    </row>
    <row r="5" spans="1:95" x14ac:dyDescent="0.25">
      <c r="H5" t="s">
        <v>482</v>
      </c>
      <c r="I5" t="s">
        <v>474</v>
      </c>
      <c r="M5" t="s">
        <v>476</v>
      </c>
      <c r="O5">
        <v>180</v>
      </c>
      <c r="Q5">
        <v>24</v>
      </c>
      <c r="S5">
        <v>6</v>
      </c>
      <c r="U5">
        <f t="shared" ref="U5:U39" si="0">S5/2</f>
        <v>3</v>
      </c>
      <c r="W5" t="s">
        <v>161</v>
      </c>
      <c r="AA5" t="s">
        <v>489</v>
      </c>
      <c r="AF5" t="s">
        <v>490</v>
      </c>
      <c r="AG5">
        <v>6</v>
      </c>
      <c r="AH5" t="s">
        <v>491</v>
      </c>
      <c r="AI5">
        <v>10</v>
      </c>
      <c r="AJ5">
        <v>2</v>
      </c>
      <c r="AK5" t="s">
        <v>485</v>
      </c>
      <c r="AL5" t="s">
        <v>492</v>
      </c>
      <c r="CM5">
        <v>1</v>
      </c>
      <c r="CN5">
        <v>1</v>
      </c>
      <c r="CP5">
        <v>1</v>
      </c>
      <c r="CQ5">
        <v>1</v>
      </c>
    </row>
    <row r="6" spans="1:95" x14ac:dyDescent="0.25">
      <c r="H6" t="s">
        <v>482</v>
      </c>
      <c r="I6" t="s">
        <v>474</v>
      </c>
      <c r="K6" t="s">
        <v>493</v>
      </c>
      <c r="M6" t="s">
        <v>483</v>
      </c>
      <c r="O6">
        <v>120</v>
      </c>
      <c r="Q6">
        <v>36</v>
      </c>
      <c r="S6">
        <v>4</v>
      </c>
      <c r="U6">
        <f t="shared" si="0"/>
        <v>2</v>
      </c>
      <c r="W6" t="s">
        <v>170</v>
      </c>
      <c r="AA6" t="s">
        <v>494</v>
      </c>
      <c r="AE6" t="s">
        <v>479</v>
      </c>
      <c r="AF6" t="s">
        <v>480</v>
      </c>
      <c r="AG6">
        <v>6</v>
      </c>
      <c r="AH6" t="s">
        <v>495</v>
      </c>
      <c r="AI6">
        <v>10</v>
      </c>
      <c r="AJ6">
        <v>3</v>
      </c>
      <c r="AK6" t="s">
        <v>485</v>
      </c>
      <c r="AL6" t="s">
        <v>496</v>
      </c>
      <c r="CM6">
        <v>1</v>
      </c>
      <c r="CN6">
        <v>1</v>
      </c>
      <c r="CP6">
        <v>1</v>
      </c>
      <c r="CQ6">
        <v>1</v>
      </c>
    </row>
    <row r="7" spans="1:95" x14ac:dyDescent="0.25">
      <c r="H7" t="s">
        <v>482</v>
      </c>
      <c r="I7" t="s">
        <v>474</v>
      </c>
      <c r="M7" t="s">
        <v>476</v>
      </c>
      <c r="O7">
        <v>120</v>
      </c>
      <c r="Q7">
        <v>36</v>
      </c>
      <c r="S7">
        <v>4</v>
      </c>
      <c r="U7">
        <f t="shared" si="0"/>
        <v>2</v>
      </c>
      <c r="W7" t="s">
        <v>179</v>
      </c>
      <c r="AF7" t="s">
        <v>497</v>
      </c>
      <c r="AG7">
        <v>6</v>
      </c>
      <c r="AJ7">
        <v>4</v>
      </c>
      <c r="AK7" t="s">
        <v>485</v>
      </c>
      <c r="AL7" t="s">
        <v>498</v>
      </c>
      <c r="CM7">
        <v>1</v>
      </c>
      <c r="CN7">
        <v>1</v>
      </c>
      <c r="CP7">
        <v>1</v>
      </c>
      <c r="CQ7">
        <v>1</v>
      </c>
    </row>
    <row r="8" spans="1:95" x14ac:dyDescent="0.25">
      <c r="C8" t="s">
        <v>499</v>
      </c>
      <c r="D8" t="s">
        <v>500</v>
      </c>
      <c r="H8" t="s">
        <v>482</v>
      </c>
      <c r="I8" t="s">
        <v>474</v>
      </c>
      <c r="K8" t="s">
        <v>501</v>
      </c>
      <c r="M8" t="s">
        <v>483</v>
      </c>
      <c r="O8">
        <v>180</v>
      </c>
      <c r="Q8">
        <v>60</v>
      </c>
      <c r="S8">
        <v>6</v>
      </c>
      <c r="U8">
        <f t="shared" si="0"/>
        <v>3</v>
      </c>
      <c r="W8" t="s">
        <v>188</v>
      </c>
      <c r="AE8" t="s">
        <v>502</v>
      </c>
      <c r="AF8" t="s">
        <v>503</v>
      </c>
      <c r="AG8">
        <v>6</v>
      </c>
      <c r="AJ8">
        <v>5</v>
      </c>
      <c r="AK8" t="s">
        <v>485</v>
      </c>
      <c r="AL8" t="s">
        <v>504</v>
      </c>
      <c r="CM8">
        <v>1</v>
      </c>
      <c r="CN8">
        <v>1</v>
      </c>
      <c r="CP8">
        <v>1</v>
      </c>
      <c r="CQ8">
        <v>1</v>
      </c>
    </row>
    <row r="9" spans="1:95" x14ac:dyDescent="0.25">
      <c r="C9" t="s">
        <v>505</v>
      </c>
      <c r="D9" t="s">
        <v>506</v>
      </c>
      <c r="H9" t="s">
        <v>482</v>
      </c>
      <c r="I9" t="s">
        <v>474</v>
      </c>
      <c r="M9" t="s">
        <v>476</v>
      </c>
      <c r="O9">
        <v>180</v>
      </c>
      <c r="Q9">
        <v>60</v>
      </c>
      <c r="S9">
        <v>6</v>
      </c>
      <c r="U9">
        <f t="shared" si="0"/>
        <v>3</v>
      </c>
      <c r="W9" t="s">
        <v>196</v>
      </c>
      <c r="AF9" t="s">
        <v>507</v>
      </c>
      <c r="AG9">
        <v>6</v>
      </c>
      <c r="AJ9">
        <v>6</v>
      </c>
      <c r="AK9" t="s">
        <v>485</v>
      </c>
      <c r="AL9" t="s">
        <v>508</v>
      </c>
      <c r="CM9">
        <v>1</v>
      </c>
      <c r="CN9">
        <v>1</v>
      </c>
      <c r="CP9">
        <v>1</v>
      </c>
      <c r="CQ9">
        <v>1</v>
      </c>
    </row>
    <row r="10" spans="1:95" x14ac:dyDescent="0.25">
      <c r="C10" t="s">
        <v>509</v>
      </c>
      <c r="D10" t="s">
        <v>510</v>
      </c>
      <c r="H10" t="s">
        <v>482</v>
      </c>
      <c r="I10" t="s">
        <v>511</v>
      </c>
      <c r="K10" t="s">
        <v>475</v>
      </c>
      <c r="M10" t="s">
        <v>483</v>
      </c>
      <c r="O10">
        <f t="shared" ref="O10:O15" si="1">O4*2</f>
        <v>360</v>
      </c>
      <c r="Q10">
        <v>48</v>
      </c>
      <c r="S10">
        <v>6</v>
      </c>
      <c r="U10">
        <f t="shared" si="0"/>
        <v>3</v>
      </c>
      <c r="W10" t="s">
        <v>201</v>
      </c>
      <c r="AJ10">
        <v>7</v>
      </c>
      <c r="AK10" t="s">
        <v>479</v>
      </c>
      <c r="AL10" t="s">
        <v>512</v>
      </c>
      <c r="CM10">
        <v>1</v>
      </c>
      <c r="CN10">
        <v>1</v>
      </c>
      <c r="CP10">
        <v>1</v>
      </c>
      <c r="CQ10">
        <v>1</v>
      </c>
    </row>
    <row r="11" spans="1:95" x14ac:dyDescent="0.25">
      <c r="C11" t="s">
        <v>513</v>
      </c>
      <c r="D11" t="s">
        <v>514</v>
      </c>
      <c r="H11" t="s">
        <v>482</v>
      </c>
      <c r="I11" t="s">
        <v>511</v>
      </c>
      <c r="M11" t="s">
        <v>476</v>
      </c>
      <c r="O11">
        <f t="shared" si="1"/>
        <v>360</v>
      </c>
      <c r="Q11">
        <v>48</v>
      </c>
      <c r="S11">
        <v>6</v>
      </c>
      <c r="U11">
        <f t="shared" si="0"/>
        <v>3</v>
      </c>
      <c r="W11" t="s">
        <v>207</v>
      </c>
      <c r="AJ11">
        <v>8</v>
      </c>
      <c r="AK11" t="s">
        <v>479</v>
      </c>
      <c r="AL11" t="s">
        <v>515</v>
      </c>
      <c r="CM11">
        <v>1</v>
      </c>
      <c r="CN11">
        <v>1</v>
      </c>
      <c r="CP11">
        <v>1</v>
      </c>
      <c r="CQ11">
        <v>1</v>
      </c>
    </row>
    <row r="12" spans="1:95" x14ac:dyDescent="0.25">
      <c r="H12" t="s">
        <v>482</v>
      </c>
      <c r="I12" t="s">
        <v>511</v>
      </c>
      <c r="K12" t="s">
        <v>493</v>
      </c>
      <c r="M12" t="s">
        <v>483</v>
      </c>
      <c r="O12">
        <f t="shared" si="1"/>
        <v>240</v>
      </c>
      <c r="Q12">
        <v>72</v>
      </c>
      <c r="S12">
        <v>4</v>
      </c>
      <c r="U12">
        <f t="shared" si="0"/>
        <v>2</v>
      </c>
      <c r="W12" t="s">
        <v>213</v>
      </c>
      <c r="AJ12">
        <v>9</v>
      </c>
      <c r="AK12" t="s">
        <v>479</v>
      </c>
      <c r="AL12" t="s">
        <v>516</v>
      </c>
      <c r="CM12">
        <v>1</v>
      </c>
      <c r="CN12">
        <v>1</v>
      </c>
      <c r="CP12">
        <v>1</v>
      </c>
      <c r="CQ12">
        <v>1</v>
      </c>
    </row>
    <row r="13" spans="1:95" x14ac:dyDescent="0.25">
      <c r="H13" t="s">
        <v>482</v>
      </c>
      <c r="I13" t="s">
        <v>511</v>
      </c>
      <c r="M13" t="s">
        <v>476</v>
      </c>
      <c r="O13">
        <f t="shared" si="1"/>
        <v>240</v>
      </c>
      <c r="Q13">
        <v>72</v>
      </c>
      <c r="S13">
        <v>4</v>
      </c>
      <c r="U13">
        <f t="shared" si="0"/>
        <v>2</v>
      </c>
      <c r="W13" t="s">
        <v>220</v>
      </c>
      <c r="AJ13">
        <v>10</v>
      </c>
      <c r="AK13" t="s">
        <v>479</v>
      </c>
      <c r="AL13" t="s">
        <v>517</v>
      </c>
      <c r="CM13">
        <v>1</v>
      </c>
      <c r="CN13">
        <v>1</v>
      </c>
      <c r="CP13">
        <v>1</v>
      </c>
      <c r="CQ13">
        <v>1</v>
      </c>
    </row>
    <row r="14" spans="1:95" x14ac:dyDescent="0.25">
      <c r="H14" t="s">
        <v>482</v>
      </c>
      <c r="I14" t="s">
        <v>511</v>
      </c>
      <c r="K14" t="s">
        <v>501</v>
      </c>
      <c r="M14" t="s">
        <v>483</v>
      </c>
      <c r="O14">
        <f t="shared" si="1"/>
        <v>360</v>
      </c>
      <c r="Q14">
        <v>102</v>
      </c>
      <c r="S14">
        <v>6</v>
      </c>
      <c r="U14">
        <f t="shared" si="0"/>
        <v>3</v>
      </c>
      <c r="W14" t="s">
        <v>226</v>
      </c>
      <c r="AJ14">
        <v>11</v>
      </c>
      <c r="AK14" t="s">
        <v>479</v>
      </c>
      <c r="AL14" t="s">
        <v>518</v>
      </c>
      <c r="CM14">
        <v>1</v>
      </c>
      <c r="CN14">
        <v>1</v>
      </c>
      <c r="CP14">
        <v>1</v>
      </c>
      <c r="CQ14">
        <v>1</v>
      </c>
    </row>
    <row r="15" spans="1:95" x14ac:dyDescent="0.25">
      <c r="H15" t="s">
        <v>482</v>
      </c>
      <c r="I15" t="s">
        <v>511</v>
      </c>
      <c r="M15" t="s">
        <v>476</v>
      </c>
      <c r="O15">
        <f t="shared" si="1"/>
        <v>360</v>
      </c>
      <c r="Q15">
        <v>102</v>
      </c>
      <c r="S15">
        <v>6</v>
      </c>
      <c r="U15">
        <f t="shared" si="0"/>
        <v>3</v>
      </c>
      <c r="W15" t="s">
        <v>233</v>
      </c>
      <c r="AJ15">
        <v>12</v>
      </c>
      <c r="AK15" t="s">
        <v>479</v>
      </c>
      <c r="AL15" t="s">
        <v>519</v>
      </c>
      <c r="CM15">
        <v>1</v>
      </c>
      <c r="CP15">
        <v>1</v>
      </c>
      <c r="CQ15">
        <v>1</v>
      </c>
    </row>
    <row r="16" spans="1:95" x14ac:dyDescent="0.25">
      <c r="H16" t="s">
        <v>482</v>
      </c>
      <c r="I16" t="s">
        <v>520</v>
      </c>
      <c r="K16" t="s">
        <v>475</v>
      </c>
      <c r="M16" t="s">
        <v>483</v>
      </c>
      <c r="O16">
        <f t="shared" ref="O16:O21" si="2">O4*3</f>
        <v>540</v>
      </c>
      <c r="Q16">
        <v>54</v>
      </c>
      <c r="S16">
        <v>6</v>
      </c>
      <c r="U16">
        <f t="shared" si="0"/>
        <v>3</v>
      </c>
      <c r="W16" t="s">
        <v>237</v>
      </c>
      <c r="AJ16">
        <v>13</v>
      </c>
      <c r="AK16" t="s">
        <v>502</v>
      </c>
      <c r="AL16" t="s">
        <v>521</v>
      </c>
      <c r="CO16">
        <v>1</v>
      </c>
      <c r="CP16">
        <v>1</v>
      </c>
      <c r="CQ16">
        <v>1</v>
      </c>
    </row>
    <row r="17" spans="8:95" x14ac:dyDescent="0.25">
      <c r="H17" t="s">
        <v>482</v>
      </c>
      <c r="I17" t="s">
        <v>520</v>
      </c>
      <c r="M17" t="s">
        <v>476</v>
      </c>
      <c r="O17">
        <f t="shared" si="2"/>
        <v>540</v>
      </c>
      <c r="Q17">
        <v>54</v>
      </c>
      <c r="S17">
        <v>6</v>
      </c>
      <c r="U17">
        <f t="shared" si="0"/>
        <v>3</v>
      </c>
      <c r="W17" t="s">
        <v>241</v>
      </c>
      <c r="AJ17">
        <v>14</v>
      </c>
      <c r="AK17" t="s">
        <v>502</v>
      </c>
      <c r="AL17" t="s">
        <v>522</v>
      </c>
      <c r="CO17">
        <v>1</v>
      </c>
      <c r="CP17">
        <v>1</v>
      </c>
    </row>
    <row r="18" spans="8:95" x14ac:dyDescent="0.25">
      <c r="H18" t="s">
        <v>482</v>
      </c>
      <c r="I18" t="s">
        <v>520</v>
      </c>
      <c r="K18" t="s">
        <v>493</v>
      </c>
      <c r="M18" t="s">
        <v>483</v>
      </c>
      <c r="O18">
        <f t="shared" si="2"/>
        <v>360</v>
      </c>
      <c r="Q18">
        <v>108</v>
      </c>
      <c r="S18">
        <v>4</v>
      </c>
      <c r="U18">
        <f t="shared" si="0"/>
        <v>2</v>
      </c>
      <c r="W18" t="s">
        <v>244</v>
      </c>
      <c r="AJ18">
        <v>15</v>
      </c>
      <c r="AK18" t="s">
        <v>502</v>
      </c>
      <c r="AL18" t="s">
        <v>523</v>
      </c>
      <c r="CM18">
        <v>1</v>
      </c>
      <c r="CN18">
        <v>1</v>
      </c>
      <c r="CP18">
        <v>1</v>
      </c>
    </row>
    <row r="19" spans="8:95" x14ac:dyDescent="0.25">
      <c r="H19" t="s">
        <v>482</v>
      </c>
      <c r="I19" t="s">
        <v>520</v>
      </c>
      <c r="M19" t="s">
        <v>476</v>
      </c>
      <c r="O19">
        <f t="shared" si="2"/>
        <v>360</v>
      </c>
      <c r="Q19">
        <v>108</v>
      </c>
      <c r="S19">
        <v>4</v>
      </c>
      <c r="U19">
        <f t="shared" si="0"/>
        <v>2</v>
      </c>
      <c r="W19" t="s">
        <v>248</v>
      </c>
      <c r="AJ19">
        <v>16</v>
      </c>
      <c r="AK19" t="s">
        <v>502</v>
      </c>
      <c r="AL19" t="s">
        <v>524</v>
      </c>
      <c r="CM19">
        <v>1</v>
      </c>
      <c r="CN19">
        <v>1</v>
      </c>
      <c r="CP19">
        <v>1</v>
      </c>
      <c r="CQ19">
        <v>1</v>
      </c>
    </row>
    <row r="20" spans="8:95" x14ac:dyDescent="0.25">
      <c r="H20" t="s">
        <v>482</v>
      </c>
      <c r="I20" t="s">
        <v>520</v>
      </c>
      <c r="K20" t="s">
        <v>501</v>
      </c>
      <c r="M20" t="s">
        <v>483</v>
      </c>
      <c r="O20">
        <f t="shared" si="2"/>
        <v>540</v>
      </c>
      <c r="Q20">
        <v>144</v>
      </c>
      <c r="S20">
        <v>6</v>
      </c>
      <c r="U20">
        <f t="shared" si="0"/>
        <v>3</v>
      </c>
      <c r="W20" t="s">
        <v>250</v>
      </c>
      <c r="AJ20">
        <v>17</v>
      </c>
      <c r="AK20" t="s">
        <v>502</v>
      </c>
      <c r="AL20" t="s">
        <v>525</v>
      </c>
    </row>
    <row r="21" spans="8:95" x14ac:dyDescent="0.25">
      <c r="H21" t="s">
        <v>482</v>
      </c>
      <c r="I21" t="s">
        <v>520</v>
      </c>
      <c r="M21" t="s">
        <v>476</v>
      </c>
      <c r="O21">
        <f t="shared" si="2"/>
        <v>540</v>
      </c>
      <c r="Q21">
        <v>144</v>
      </c>
      <c r="S21">
        <v>6</v>
      </c>
      <c r="U21">
        <f t="shared" si="0"/>
        <v>3</v>
      </c>
      <c r="W21" t="s">
        <v>254</v>
      </c>
      <c r="AJ21">
        <v>18</v>
      </c>
      <c r="AK21" t="s">
        <v>502</v>
      </c>
      <c r="AL21" t="s">
        <v>526</v>
      </c>
    </row>
    <row r="22" spans="8:95" x14ac:dyDescent="0.25">
      <c r="H22" t="s">
        <v>473</v>
      </c>
      <c r="I22" t="s">
        <v>474</v>
      </c>
      <c r="J22">
        <v>1</v>
      </c>
      <c r="K22" t="s">
        <v>475</v>
      </c>
      <c r="L22">
        <v>1</v>
      </c>
      <c r="M22" t="s">
        <v>483</v>
      </c>
      <c r="O22">
        <v>180</v>
      </c>
      <c r="Q22">
        <v>24</v>
      </c>
      <c r="S22">
        <v>6</v>
      </c>
      <c r="U22">
        <f t="shared" si="0"/>
        <v>3</v>
      </c>
      <c r="W22" t="s">
        <v>256</v>
      </c>
    </row>
    <row r="23" spans="8:95" x14ac:dyDescent="0.25">
      <c r="H23" t="s">
        <v>473</v>
      </c>
      <c r="I23" t="s">
        <v>474</v>
      </c>
      <c r="M23" t="s">
        <v>476</v>
      </c>
      <c r="N23">
        <v>1</v>
      </c>
      <c r="O23">
        <v>180</v>
      </c>
      <c r="P23">
        <v>1</v>
      </c>
      <c r="Q23">
        <v>24</v>
      </c>
      <c r="R23">
        <v>1</v>
      </c>
      <c r="S23">
        <v>6</v>
      </c>
      <c r="T23">
        <v>1</v>
      </c>
      <c r="U23">
        <f t="shared" si="0"/>
        <v>3</v>
      </c>
      <c r="V23">
        <v>1</v>
      </c>
      <c r="W23" t="s">
        <v>259</v>
      </c>
      <c r="CA23" t="s">
        <v>527</v>
      </c>
    </row>
    <row r="24" spans="8:95" x14ac:dyDescent="0.25">
      <c r="H24" t="s">
        <v>473</v>
      </c>
      <c r="I24" t="s">
        <v>474</v>
      </c>
      <c r="K24" t="s">
        <v>493</v>
      </c>
      <c r="M24" t="s">
        <v>483</v>
      </c>
      <c r="O24">
        <v>120</v>
      </c>
      <c r="Q24">
        <v>36</v>
      </c>
      <c r="S24">
        <v>4</v>
      </c>
      <c r="U24">
        <f t="shared" si="0"/>
        <v>2</v>
      </c>
      <c r="W24" t="s">
        <v>261</v>
      </c>
      <c r="CA24">
        <f>LEN(CA23)</f>
        <v>985</v>
      </c>
    </row>
    <row r="25" spans="8:95" x14ac:dyDescent="0.25">
      <c r="H25" t="s">
        <v>473</v>
      </c>
      <c r="I25" t="s">
        <v>474</v>
      </c>
      <c r="M25" t="s">
        <v>476</v>
      </c>
      <c r="O25">
        <v>120</v>
      </c>
      <c r="Q25">
        <v>36</v>
      </c>
      <c r="S25">
        <v>4</v>
      </c>
      <c r="U25">
        <f t="shared" si="0"/>
        <v>2</v>
      </c>
      <c r="W25" t="s">
        <v>264</v>
      </c>
    </row>
    <row r="26" spans="8:95" x14ac:dyDescent="0.25">
      <c r="H26" t="s">
        <v>473</v>
      </c>
      <c r="I26" t="s">
        <v>474</v>
      </c>
      <c r="K26" t="s">
        <v>501</v>
      </c>
      <c r="M26" t="s">
        <v>483</v>
      </c>
      <c r="O26">
        <v>180</v>
      </c>
      <c r="Q26">
        <v>60</v>
      </c>
      <c r="S26">
        <v>6</v>
      </c>
      <c r="U26">
        <f t="shared" si="0"/>
        <v>3</v>
      </c>
      <c r="W26" t="s">
        <v>267</v>
      </c>
    </row>
    <row r="27" spans="8:95" x14ac:dyDescent="0.25">
      <c r="H27" t="s">
        <v>473</v>
      </c>
      <c r="I27" t="s">
        <v>474</v>
      </c>
      <c r="M27" t="s">
        <v>476</v>
      </c>
      <c r="O27">
        <v>180</v>
      </c>
      <c r="Q27">
        <v>60</v>
      </c>
      <c r="S27">
        <v>6</v>
      </c>
      <c r="U27">
        <f t="shared" si="0"/>
        <v>3</v>
      </c>
      <c r="W27" t="s">
        <v>270</v>
      </c>
    </row>
    <row r="28" spans="8:95" x14ac:dyDescent="0.25">
      <c r="H28" t="s">
        <v>473</v>
      </c>
      <c r="I28" t="s">
        <v>511</v>
      </c>
      <c r="K28" t="s">
        <v>475</v>
      </c>
      <c r="M28" t="s">
        <v>483</v>
      </c>
      <c r="O28">
        <f t="shared" ref="O28:O33" si="3">O22*2</f>
        <v>360</v>
      </c>
      <c r="Q28">
        <v>48</v>
      </c>
      <c r="S28">
        <v>6</v>
      </c>
      <c r="U28">
        <f t="shared" si="0"/>
        <v>3</v>
      </c>
      <c r="W28" t="s">
        <v>273</v>
      </c>
    </row>
    <row r="29" spans="8:95" x14ac:dyDescent="0.25">
      <c r="H29" t="s">
        <v>473</v>
      </c>
      <c r="I29" t="s">
        <v>511</v>
      </c>
      <c r="M29" t="s">
        <v>476</v>
      </c>
      <c r="O29">
        <f t="shared" si="3"/>
        <v>360</v>
      </c>
      <c r="Q29">
        <v>48</v>
      </c>
      <c r="S29">
        <v>6</v>
      </c>
      <c r="U29">
        <f t="shared" si="0"/>
        <v>3</v>
      </c>
      <c r="W29" t="s">
        <v>276</v>
      </c>
    </row>
    <row r="30" spans="8:95" x14ac:dyDescent="0.25">
      <c r="H30" t="s">
        <v>473</v>
      </c>
      <c r="I30" t="s">
        <v>511</v>
      </c>
      <c r="K30" t="s">
        <v>493</v>
      </c>
      <c r="M30" t="s">
        <v>483</v>
      </c>
      <c r="O30">
        <f t="shared" si="3"/>
        <v>240</v>
      </c>
      <c r="Q30">
        <v>72</v>
      </c>
      <c r="S30">
        <v>4</v>
      </c>
      <c r="U30">
        <f t="shared" si="0"/>
        <v>2</v>
      </c>
      <c r="W30" t="s">
        <v>279</v>
      </c>
    </row>
    <row r="31" spans="8:95" x14ac:dyDescent="0.25">
      <c r="H31" t="s">
        <v>473</v>
      </c>
      <c r="I31" t="s">
        <v>511</v>
      </c>
      <c r="M31" t="s">
        <v>476</v>
      </c>
      <c r="O31">
        <f t="shared" si="3"/>
        <v>240</v>
      </c>
      <c r="Q31">
        <v>72</v>
      </c>
      <c r="S31">
        <v>4</v>
      </c>
      <c r="U31">
        <f t="shared" si="0"/>
        <v>2</v>
      </c>
      <c r="W31" t="s">
        <v>281</v>
      </c>
    </row>
    <row r="32" spans="8:95" x14ac:dyDescent="0.25">
      <c r="H32" t="s">
        <v>473</v>
      </c>
      <c r="I32" t="s">
        <v>511</v>
      </c>
      <c r="K32" t="s">
        <v>501</v>
      </c>
      <c r="M32" t="s">
        <v>483</v>
      </c>
      <c r="O32">
        <f t="shared" si="3"/>
        <v>360</v>
      </c>
      <c r="Q32">
        <v>102</v>
      </c>
      <c r="S32">
        <v>6</v>
      </c>
      <c r="U32">
        <f t="shared" si="0"/>
        <v>3</v>
      </c>
      <c r="W32" t="s">
        <v>284</v>
      </c>
    </row>
    <row r="33" spans="8:26" x14ac:dyDescent="0.25">
      <c r="H33" t="s">
        <v>473</v>
      </c>
      <c r="I33" t="s">
        <v>511</v>
      </c>
      <c r="M33" t="s">
        <v>476</v>
      </c>
      <c r="O33">
        <f t="shared" si="3"/>
        <v>360</v>
      </c>
      <c r="Q33">
        <v>102</v>
      </c>
      <c r="S33">
        <v>6</v>
      </c>
      <c r="U33">
        <f t="shared" si="0"/>
        <v>3</v>
      </c>
      <c r="W33" t="s">
        <v>287</v>
      </c>
      <c r="X33">
        <v>1</v>
      </c>
      <c r="Y33" t="s">
        <v>261</v>
      </c>
      <c r="Z33">
        <v>1</v>
      </c>
    </row>
    <row r="34" spans="8:26" x14ac:dyDescent="0.25">
      <c r="H34" t="s">
        <v>473</v>
      </c>
      <c r="I34" t="s">
        <v>520</v>
      </c>
      <c r="K34" t="s">
        <v>475</v>
      </c>
      <c r="M34" t="s">
        <v>483</v>
      </c>
      <c r="O34">
        <f t="shared" ref="O34:O39" si="4">O22*3</f>
        <v>540</v>
      </c>
      <c r="Q34">
        <v>54</v>
      </c>
      <c r="S34">
        <v>6</v>
      </c>
      <c r="U34">
        <f t="shared" si="0"/>
        <v>3</v>
      </c>
      <c r="W34" t="s">
        <v>290</v>
      </c>
    </row>
    <row r="35" spans="8:26" x14ac:dyDescent="0.25">
      <c r="H35" t="s">
        <v>473</v>
      </c>
      <c r="I35" t="s">
        <v>520</v>
      </c>
      <c r="M35" t="s">
        <v>476</v>
      </c>
      <c r="O35">
        <f t="shared" si="4"/>
        <v>540</v>
      </c>
      <c r="Q35">
        <v>54</v>
      </c>
      <c r="S35">
        <v>6</v>
      </c>
      <c r="U35">
        <f t="shared" si="0"/>
        <v>3</v>
      </c>
      <c r="W35" t="s">
        <v>293</v>
      </c>
    </row>
    <row r="36" spans="8:26" x14ac:dyDescent="0.25">
      <c r="H36" t="s">
        <v>473</v>
      </c>
      <c r="I36" t="s">
        <v>520</v>
      </c>
      <c r="K36" t="s">
        <v>493</v>
      </c>
      <c r="M36" t="s">
        <v>483</v>
      </c>
      <c r="O36">
        <f t="shared" si="4"/>
        <v>360</v>
      </c>
      <c r="Q36">
        <v>108</v>
      </c>
      <c r="S36">
        <v>4</v>
      </c>
      <c r="U36">
        <f t="shared" si="0"/>
        <v>2</v>
      </c>
      <c r="W36" t="s">
        <v>295</v>
      </c>
    </row>
    <row r="37" spans="8:26" x14ac:dyDescent="0.25">
      <c r="H37" t="s">
        <v>473</v>
      </c>
      <c r="I37" t="s">
        <v>520</v>
      </c>
      <c r="M37" t="s">
        <v>476</v>
      </c>
      <c r="O37">
        <f t="shared" si="4"/>
        <v>360</v>
      </c>
      <c r="Q37">
        <v>108</v>
      </c>
      <c r="S37">
        <v>4</v>
      </c>
      <c r="U37">
        <f t="shared" si="0"/>
        <v>2</v>
      </c>
      <c r="W37" t="s">
        <v>298</v>
      </c>
    </row>
    <row r="38" spans="8:26" x14ac:dyDescent="0.25">
      <c r="H38" t="s">
        <v>473</v>
      </c>
      <c r="I38" t="s">
        <v>520</v>
      </c>
      <c r="K38" t="s">
        <v>501</v>
      </c>
      <c r="M38" t="s">
        <v>483</v>
      </c>
      <c r="O38">
        <f t="shared" si="4"/>
        <v>540</v>
      </c>
      <c r="Q38">
        <v>144</v>
      </c>
      <c r="S38">
        <v>6</v>
      </c>
      <c r="U38">
        <f t="shared" si="0"/>
        <v>3</v>
      </c>
      <c r="W38" t="s">
        <v>300</v>
      </c>
    </row>
    <row r="39" spans="8:26" x14ac:dyDescent="0.25">
      <c r="H39" t="s">
        <v>473</v>
      </c>
      <c r="I39" t="s">
        <v>520</v>
      </c>
      <c r="M39" t="s">
        <v>476</v>
      </c>
      <c r="O39">
        <f t="shared" si="4"/>
        <v>540</v>
      </c>
      <c r="Q39">
        <v>144</v>
      </c>
      <c r="S39">
        <v>6</v>
      </c>
      <c r="U39">
        <f t="shared" si="0"/>
        <v>3</v>
      </c>
      <c r="W39" t="s">
        <v>301</v>
      </c>
    </row>
    <row r="40" spans="8:26" x14ac:dyDescent="0.25">
      <c r="W40" t="s">
        <v>303</v>
      </c>
    </row>
    <row r="41" spans="8:26" x14ac:dyDescent="0.25">
      <c r="W41" t="s">
        <v>305</v>
      </c>
    </row>
    <row r="42" spans="8:26" x14ac:dyDescent="0.25">
      <c r="W42" t="s">
        <v>308</v>
      </c>
    </row>
    <row r="43" spans="8:26" x14ac:dyDescent="0.25">
      <c r="W43" t="s">
        <v>311</v>
      </c>
    </row>
    <row r="44" spans="8:26" x14ac:dyDescent="0.25">
      <c r="W44" t="s">
        <v>314</v>
      </c>
    </row>
    <row r="45" spans="8:26" x14ac:dyDescent="0.25">
      <c r="W45" t="s">
        <v>316</v>
      </c>
    </row>
    <row r="46" spans="8:26" x14ac:dyDescent="0.25">
      <c r="W46" t="s">
        <v>318</v>
      </c>
    </row>
    <row r="47" spans="8:26" x14ac:dyDescent="0.25">
      <c r="W47" t="s">
        <v>320</v>
      </c>
    </row>
    <row r="48" spans="8:26" x14ac:dyDescent="0.25">
      <c r="W48" t="s">
        <v>322</v>
      </c>
    </row>
    <row r="49" spans="23:23" x14ac:dyDescent="0.25">
      <c r="W49" t="s">
        <v>324</v>
      </c>
    </row>
    <row r="50" spans="23:23" x14ac:dyDescent="0.25">
      <c r="W50" t="s">
        <v>326</v>
      </c>
    </row>
    <row r="51" spans="23:23" x14ac:dyDescent="0.25">
      <c r="W51" t="s">
        <v>328</v>
      </c>
    </row>
    <row r="52" spans="23:23" x14ac:dyDescent="0.25">
      <c r="W52" t="s">
        <v>330</v>
      </c>
    </row>
    <row r="53" spans="23:23" x14ac:dyDescent="0.25">
      <c r="W53" t="s">
        <v>332</v>
      </c>
    </row>
    <row r="54" spans="23:23" x14ac:dyDescent="0.25">
      <c r="W54" t="s">
        <v>334</v>
      </c>
    </row>
    <row r="55" spans="23:23" x14ac:dyDescent="0.25">
      <c r="W55" t="s">
        <v>336</v>
      </c>
    </row>
    <row r="56" spans="23:23" x14ac:dyDescent="0.25">
      <c r="W56" t="s">
        <v>338</v>
      </c>
    </row>
    <row r="57" spans="23:23" x14ac:dyDescent="0.25">
      <c r="W57" t="s">
        <v>340</v>
      </c>
    </row>
    <row r="58" spans="23:23" x14ac:dyDescent="0.25">
      <c r="W58" t="s">
        <v>342</v>
      </c>
    </row>
    <row r="59" spans="23:23" x14ac:dyDescent="0.25">
      <c r="W59" t="s">
        <v>344</v>
      </c>
    </row>
    <row r="60" spans="23:23" x14ac:dyDescent="0.25">
      <c r="W60" t="s">
        <v>346</v>
      </c>
    </row>
    <row r="61" spans="23:23" x14ac:dyDescent="0.25">
      <c r="W61" t="s">
        <v>348</v>
      </c>
    </row>
    <row r="62" spans="23:23" x14ac:dyDescent="0.25">
      <c r="W62" t="s">
        <v>350</v>
      </c>
    </row>
    <row r="63" spans="23:23" x14ac:dyDescent="0.25">
      <c r="W63" t="s">
        <v>352</v>
      </c>
    </row>
    <row r="64" spans="23:23" x14ac:dyDescent="0.25">
      <c r="W64" t="s">
        <v>354</v>
      </c>
    </row>
    <row r="65" spans="23:23" x14ac:dyDescent="0.25">
      <c r="W65" t="s">
        <v>356</v>
      </c>
    </row>
    <row r="66" spans="23:23" x14ac:dyDescent="0.25">
      <c r="W66" t="s">
        <v>358</v>
      </c>
    </row>
    <row r="67" spans="23:23" x14ac:dyDescent="0.25">
      <c r="W67" t="s">
        <v>360</v>
      </c>
    </row>
    <row r="68" spans="23:23" x14ac:dyDescent="0.25">
      <c r="W68" t="s">
        <v>362</v>
      </c>
    </row>
    <row r="69" spans="23:23" x14ac:dyDescent="0.25">
      <c r="W69" t="s">
        <v>364</v>
      </c>
    </row>
    <row r="70" spans="23:23" x14ac:dyDescent="0.25">
      <c r="W70" t="s">
        <v>366</v>
      </c>
    </row>
    <row r="71" spans="23:23" x14ac:dyDescent="0.25">
      <c r="W71" t="s">
        <v>368</v>
      </c>
    </row>
    <row r="72" spans="23:23" x14ac:dyDescent="0.25">
      <c r="W72" t="s">
        <v>370</v>
      </c>
    </row>
    <row r="73" spans="23:23" x14ac:dyDescent="0.25">
      <c r="W73" t="s">
        <v>372</v>
      </c>
    </row>
    <row r="74" spans="23:23" x14ac:dyDescent="0.25">
      <c r="W74" t="s">
        <v>374</v>
      </c>
    </row>
    <row r="75" spans="23:23" x14ac:dyDescent="0.25">
      <c r="W75" t="s">
        <v>376</v>
      </c>
    </row>
    <row r="76" spans="23:23" x14ac:dyDescent="0.25">
      <c r="W76" t="s">
        <v>378</v>
      </c>
    </row>
    <row r="77" spans="23:23" x14ac:dyDescent="0.25">
      <c r="W77" t="s">
        <v>380</v>
      </c>
    </row>
    <row r="78" spans="23:23" x14ac:dyDescent="0.25">
      <c r="W78" t="s">
        <v>382</v>
      </c>
    </row>
    <row r="79" spans="23:23" x14ac:dyDescent="0.25">
      <c r="W79" t="s">
        <v>384</v>
      </c>
    </row>
    <row r="80" spans="23:23" x14ac:dyDescent="0.25">
      <c r="W80" t="s">
        <v>386</v>
      </c>
    </row>
    <row r="81" spans="23:23" x14ac:dyDescent="0.25">
      <c r="W81" t="s">
        <v>388</v>
      </c>
    </row>
    <row r="82" spans="23:23" x14ac:dyDescent="0.25">
      <c r="W82" t="s">
        <v>390</v>
      </c>
    </row>
    <row r="83" spans="23:23" x14ac:dyDescent="0.25">
      <c r="W83" t="s">
        <v>392</v>
      </c>
    </row>
    <row r="84" spans="23:23" x14ac:dyDescent="0.25">
      <c r="W84" t="s">
        <v>394</v>
      </c>
    </row>
    <row r="85" spans="23:23" x14ac:dyDescent="0.25">
      <c r="W85" t="s">
        <v>396</v>
      </c>
    </row>
    <row r="86" spans="23:23" x14ac:dyDescent="0.25">
      <c r="W86" t="s">
        <v>398</v>
      </c>
    </row>
    <row r="87" spans="23:23" x14ac:dyDescent="0.25">
      <c r="W87" t="s">
        <v>400</v>
      </c>
    </row>
    <row r="88" spans="23:23" x14ac:dyDescent="0.25">
      <c r="W88" t="s">
        <v>402</v>
      </c>
    </row>
    <row r="89" spans="23:23" x14ac:dyDescent="0.25">
      <c r="W89" t="s">
        <v>404</v>
      </c>
    </row>
    <row r="90" spans="23:23" x14ac:dyDescent="0.25">
      <c r="W90" t="s">
        <v>406</v>
      </c>
    </row>
    <row r="91" spans="23:23" x14ac:dyDescent="0.25">
      <c r="W91" t="s">
        <v>408</v>
      </c>
    </row>
    <row r="92" spans="23:23" x14ac:dyDescent="0.25">
      <c r="W92" t="s">
        <v>410</v>
      </c>
    </row>
    <row r="93" spans="23:23" x14ac:dyDescent="0.25">
      <c r="W93" t="s">
        <v>412</v>
      </c>
    </row>
    <row r="94" spans="23:23" x14ac:dyDescent="0.25">
      <c r="W94" t="s">
        <v>414</v>
      </c>
    </row>
    <row r="95" spans="23:23" x14ac:dyDescent="0.25">
      <c r="W95" t="s">
        <v>416</v>
      </c>
    </row>
    <row r="96" spans="23:23" x14ac:dyDescent="0.25">
      <c r="W96" t="s">
        <v>418</v>
      </c>
    </row>
    <row r="97" spans="23:23" x14ac:dyDescent="0.25">
      <c r="W97" t="s">
        <v>420</v>
      </c>
    </row>
    <row r="98" spans="23:23" x14ac:dyDescent="0.25">
      <c r="W98" t="s">
        <v>422</v>
      </c>
    </row>
    <row r="99" spans="23:23" x14ac:dyDescent="0.25">
      <c r="W99" t="s">
        <v>424</v>
      </c>
    </row>
    <row r="100" spans="23:23" x14ac:dyDescent="0.25">
      <c r="W100" t="s">
        <v>426</v>
      </c>
    </row>
    <row r="101" spans="23:23" x14ac:dyDescent="0.25">
      <c r="W101" t="s">
        <v>428</v>
      </c>
    </row>
    <row r="102" spans="23:23" x14ac:dyDescent="0.25">
      <c r="W102" t="s">
        <v>431</v>
      </c>
    </row>
    <row r="103" spans="23:23" x14ac:dyDescent="0.25">
      <c r="W103" t="s">
        <v>433</v>
      </c>
    </row>
    <row r="104" spans="23:23" x14ac:dyDescent="0.25">
      <c r="W104" t="s">
        <v>435</v>
      </c>
    </row>
    <row r="105" spans="23:23" x14ac:dyDescent="0.25">
      <c r="W105" t="s">
        <v>437</v>
      </c>
    </row>
    <row r="106" spans="23:23" x14ac:dyDescent="0.25">
      <c r="W106" t="s">
        <v>439</v>
      </c>
    </row>
    <row r="120" spans="26:26" x14ac:dyDescent="0.25">
      <c r="Z120" t="s">
        <v>528</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26F82-CCFC-4A99-B0D0-4EBD8591A9EF}">
  <sheetPr codeName="Tabelle163"/>
  <dimension ref="A1:A2"/>
  <sheetViews>
    <sheetView zoomScale="85" zoomScaleNormal="85" workbookViewId="0">
      <selection activeCell="B9" sqref="B9"/>
    </sheetView>
  </sheetViews>
  <sheetFormatPr baseColWidth="10" defaultRowHeight="15" x14ac:dyDescent="0.25"/>
  <cols>
    <col min="1" max="1" width="27.42578125" bestFit="1" customWidth="1"/>
    <col min="2" max="2" width="19.5703125" bestFit="1" customWidth="1"/>
  </cols>
  <sheetData>
    <row r="1" spans="1:1" x14ac:dyDescent="0.25">
      <c r="A1" t="s">
        <v>923</v>
      </c>
    </row>
    <row r="2" spans="1:1" x14ac:dyDescent="0.25">
      <c r="A2" t="s">
        <v>549</v>
      </c>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D7F81-CD0B-4205-B2F2-65A334FBFA91}">
  <sheetPr codeName="Tabelle138"/>
  <dimension ref="A1:LR30"/>
  <sheetViews>
    <sheetView zoomScale="85" zoomScaleNormal="85" workbookViewId="0">
      <selection activeCell="C1" sqref="C1:C1048576"/>
    </sheetView>
  </sheetViews>
  <sheetFormatPr baseColWidth="10" defaultRowHeight="15" x14ac:dyDescent="0.25"/>
  <cols>
    <col min="100" max="100" width="62.7109375" customWidth="1"/>
    <col min="324" max="324" width="11.42578125" style="3"/>
    <col min="334" max="334" width="11.5703125" customWidth="1"/>
    <col min="343" max="343" width="101.42578125" bestFit="1" customWidth="1"/>
    <col min="345" max="345" width="15.7109375" customWidth="1"/>
    <col min="346" max="346" width="21" customWidth="1"/>
  </cols>
  <sheetData>
    <row r="1" spans="1:330" ht="18.75" customHeight="1" x14ac:dyDescent="0.3">
      <c r="A1" t="s">
        <v>923</v>
      </c>
      <c r="B1" t="s">
        <v>549</v>
      </c>
      <c r="CT1" s="1"/>
      <c r="CV1" s="1"/>
      <c r="CW1" s="1"/>
      <c r="KK1" s="2"/>
    </row>
    <row r="2" spans="1:330" ht="18.75" customHeight="1" x14ac:dyDescent="0.3">
      <c r="CT2" s="1"/>
      <c r="CV2" s="1"/>
      <c r="CW2" s="1"/>
      <c r="KK2" s="2"/>
      <c r="LK2" s="3"/>
      <c r="LM2" s="3"/>
      <c r="LN2" s="3"/>
      <c r="LO2" s="3"/>
      <c r="LP2" s="3"/>
      <c r="LQ2" s="3"/>
      <c r="LR2" s="3"/>
    </row>
    <row r="3" spans="1:330" ht="18.75" x14ac:dyDescent="0.3">
      <c r="CT3" s="1"/>
      <c r="CV3" s="1"/>
      <c r="CW3" s="1"/>
      <c r="KK3" s="2"/>
      <c r="LM3" s="3"/>
      <c r="LN3" s="3"/>
      <c r="LO3" s="3"/>
      <c r="LP3" s="3"/>
      <c r="LQ3" s="3"/>
      <c r="LR3" s="3"/>
    </row>
    <row r="4" spans="1:330" ht="18.75" customHeight="1" x14ac:dyDescent="0.3">
      <c r="CT4" s="1"/>
      <c r="CV4" s="1"/>
      <c r="CW4" s="1"/>
      <c r="KK4" s="2"/>
    </row>
    <row r="5" spans="1:330" ht="18.75" x14ac:dyDescent="0.3">
      <c r="CT5" s="1"/>
      <c r="CV5" s="1"/>
      <c r="CW5" s="1"/>
    </row>
    <row r="6" spans="1:330" ht="18.75" customHeight="1" x14ac:dyDescent="0.3">
      <c r="CT6" s="1"/>
      <c r="CV6" s="1"/>
      <c r="CW6" s="1"/>
    </row>
    <row r="7" spans="1:330" ht="18.75" x14ac:dyDescent="0.3">
      <c r="CT7" s="1"/>
      <c r="CV7" s="1"/>
      <c r="CW7" s="1"/>
      <c r="KK7" s="2"/>
    </row>
    <row r="8" spans="1:330" ht="18.75" customHeight="1" x14ac:dyDescent="0.3">
      <c r="CT8" s="1"/>
      <c r="CV8" s="1"/>
      <c r="CW8" s="1"/>
      <c r="KK8" s="2"/>
    </row>
    <row r="9" spans="1:330" ht="18.75" x14ac:dyDescent="0.3">
      <c r="CT9" s="1"/>
      <c r="CV9" s="1"/>
      <c r="CW9" s="1"/>
      <c r="KK9" s="2"/>
    </row>
    <row r="10" spans="1:330" ht="18.75" customHeight="1" x14ac:dyDescent="0.3">
      <c r="CT10" s="1"/>
      <c r="CV10" s="1"/>
      <c r="CW10" s="1"/>
      <c r="KK10" s="2"/>
    </row>
    <row r="11" spans="1:330" ht="18.75" x14ac:dyDescent="0.3">
      <c r="CT11" s="1"/>
      <c r="CV11" s="1"/>
      <c r="CW11" s="1"/>
      <c r="KK11" s="2"/>
    </row>
    <row r="12" spans="1:330" ht="18.75" customHeight="1" x14ac:dyDescent="0.3">
      <c r="CT12" s="1"/>
      <c r="CV12" s="1"/>
      <c r="CW12" s="1"/>
      <c r="KK12" s="2"/>
    </row>
    <row r="13" spans="1:330" ht="18.75" x14ac:dyDescent="0.3">
      <c r="CT13" s="1"/>
      <c r="CV13" s="1"/>
      <c r="CW13" s="1"/>
      <c r="KK13" s="2"/>
    </row>
    <row r="14" spans="1:330" ht="18.75" customHeight="1" x14ac:dyDescent="0.3">
      <c r="CT14" s="1"/>
      <c r="CV14" s="1"/>
      <c r="CW14" s="1"/>
      <c r="KK14" s="2"/>
    </row>
    <row r="15" spans="1:330" ht="18.75" x14ac:dyDescent="0.3">
      <c r="CT15" s="1"/>
      <c r="CV15" s="1"/>
      <c r="CW15" s="1"/>
      <c r="KK15" s="2"/>
    </row>
    <row r="16" spans="1:330" ht="18.75" customHeight="1" x14ac:dyDescent="0.3">
      <c r="CT16" s="1"/>
      <c r="CV16" s="1"/>
      <c r="CW16" s="1"/>
      <c r="KK16" s="2"/>
    </row>
    <row r="17" spans="297:297" ht="18.75" x14ac:dyDescent="0.3">
      <c r="KK17" s="2"/>
    </row>
    <row r="18" spans="297:297" ht="18.75" customHeight="1" x14ac:dyDescent="0.3">
      <c r="KK18" s="2"/>
    </row>
    <row r="19" spans="297:297" ht="18.75" x14ac:dyDescent="0.3">
      <c r="KK19" s="2"/>
    </row>
    <row r="20" spans="297:297" ht="18.75" customHeight="1" x14ac:dyDescent="0.3">
      <c r="KK20" s="2"/>
    </row>
    <row r="21" spans="297:297" ht="18.75" x14ac:dyDescent="0.3">
      <c r="KK21" s="2"/>
    </row>
    <row r="22" spans="297:297" ht="18.75" customHeight="1" x14ac:dyDescent="0.3">
      <c r="KK22" s="2"/>
    </row>
    <row r="23" spans="297:297" ht="18.75" x14ac:dyDescent="0.3">
      <c r="KK23" s="2"/>
    </row>
    <row r="24" spans="297:297" ht="18.75" customHeight="1" x14ac:dyDescent="0.25"/>
    <row r="26" spans="297:297" ht="18.75" customHeight="1" x14ac:dyDescent="0.25"/>
    <row r="28" spans="297:297" ht="18.75" customHeight="1" x14ac:dyDescent="0.25"/>
    <row r="30" spans="297:297" ht="18.75" customHeight="1" x14ac:dyDescent="0.25"/>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9816F-E485-43DE-900E-06C215EF3AD3}">
  <sheetPr codeName="Tabelle120"/>
  <dimension ref="A1"/>
  <sheetViews>
    <sheetView zoomScale="70" zoomScaleNormal="70" workbookViewId="0">
      <selection activeCell="M31" sqref="M31"/>
    </sheetView>
  </sheetViews>
  <sheetFormatPr baseColWidth="10" defaultRowHeight="15" x14ac:dyDescent="0.25"/>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07E95-ACED-43C0-B3F6-ACF96B573C07}">
  <sheetPr codeName="Tabelle122"/>
  <dimension ref="A1:LL3"/>
  <sheetViews>
    <sheetView zoomScale="85" zoomScaleNormal="85" workbookViewId="0">
      <selection activeCell="G32" sqref="G32"/>
    </sheetView>
  </sheetViews>
  <sheetFormatPr baseColWidth="10" defaultRowHeight="15" x14ac:dyDescent="0.25"/>
  <sheetData>
    <row r="1" spans="1:324" ht="18.75" x14ac:dyDescent="0.3">
      <c r="A1" t="s">
        <v>923</v>
      </c>
      <c r="B1" t="s">
        <v>549</v>
      </c>
      <c r="CT1" s="1"/>
      <c r="CV1" s="1"/>
      <c r="CW1" s="1"/>
      <c r="KK1" s="2"/>
      <c r="LL1" s="3"/>
    </row>
    <row r="2" spans="1:324" x14ac:dyDescent="0.25">
      <c r="A2" s="3"/>
    </row>
    <row r="3" spans="1:324" x14ac:dyDescent="0.25">
      <c r="A3" s="3"/>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71D88-8EC8-4FFE-B97D-91BA25D23FC0}">
  <sheetPr codeName="Tabelle168"/>
  <dimension ref="A7:A14"/>
  <sheetViews>
    <sheetView zoomScale="55" zoomScaleNormal="55" workbookViewId="0">
      <selection activeCell="B20" sqref="B20"/>
    </sheetView>
  </sheetViews>
  <sheetFormatPr baseColWidth="10" defaultRowHeight="15" x14ac:dyDescent="0.25"/>
  <cols>
    <col min="1" max="1" width="92" customWidth="1"/>
    <col min="2" max="2" width="8.5703125" customWidth="1"/>
    <col min="3" max="3" width="4.42578125" customWidth="1"/>
  </cols>
  <sheetData>
    <row r="7" spans="1:1" x14ac:dyDescent="0.25">
      <c r="A7" s="22" t="s">
        <v>929</v>
      </c>
    </row>
    <row r="10" spans="1:1" x14ac:dyDescent="0.25">
      <c r="A10" s="22" t="s">
        <v>854</v>
      </c>
    </row>
    <row r="12" spans="1:1" x14ac:dyDescent="0.25">
      <c r="A12" s="22" t="s">
        <v>921</v>
      </c>
    </row>
    <row r="14" spans="1:1" x14ac:dyDescent="0.25">
      <c r="A14" s="22"/>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Steuerung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Schmid, Markus</dc:creator>
  <cp:lastModifiedBy>Schmid, Markus</cp:lastModifiedBy>
  <cp:lastPrinted>2023-12-30T19:12:23Z</cp:lastPrinted>
  <dcterms:created xsi:type="dcterms:W3CDTF">2023-12-28T13:34:04Z</dcterms:created>
  <dcterms:modified xsi:type="dcterms:W3CDTF">2023-12-30T21:10:49Z</dcterms:modified>
</cp:coreProperties>
</file>